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35" firstSheet="1" activeTab="1"/>
  </bookViews>
  <sheets>
    <sheet name="Data" sheetId="4" state="hidden" r:id="rId1"/>
    <sheet name="Informations" sheetId="8" r:id="rId2"/>
    <sheet name="Accommodation" sheetId="2" r:id="rId3"/>
    <sheet name="Travel" sheetId="5" r:id="rId4"/>
  </sheets>
  <definedNames>
    <definedName name="_EM1">'Accommodation'!$R$21</definedName>
    <definedName name="_EM2">'Accommodation'!$R$22</definedName>
    <definedName name="_EMFULL">'Accommodation'!$R$23</definedName>
    <definedName name="_EN1">'Accommodation'!$R$24</definedName>
    <definedName name="_EN2">'Accommodation'!$R$25</definedName>
    <definedName name="_ENFULL">'Accommodation'!$U$26</definedName>
    <definedName name="list_cat">'Data'!$K$1:$K$6</definedName>
    <definedName name="List_Chambres">'Data'!$E$1:$E$3</definedName>
    <definedName name="List_Package">'Data'!#REF!</definedName>
    <definedName name="List_Sex">'Data'!$H$1:$H$2</definedName>
    <definedName name="List_Transport">'Data'!$N$1:$N$3</definedName>
    <definedName name="PACK1">'Accommodation'!$R$18</definedName>
    <definedName name="PACK2">'Accommodation'!$R$19</definedName>
    <definedName name="PACKFULL">'Accommodation'!$R$20</definedName>
    <definedName name="_xlnm.Print_Area" localSheetId="2">'Accommodation'!$A$1:$P$37</definedName>
  </definedNames>
  <calcPr calcId="162913"/>
</workbook>
</file>

<file path=xl/sharedStrings.xml><?xml version="1.0" encoding="utf-8"?>
<sst xmlns="http://schemas.openxmlformats.org/spreadsheetml/2006/main" count="188" uniqueCount="136">
  <si>
    <t>http://www.eurominichamps.com</t>
  </si>
  <si>
    <t>No.</t>
  </si>
  <si>
    <t>Package</t>
  </si>
  <si>
    <t>Amount</t>
  </si>
  <si>
    <t>SURNAME</t>
  </si>
  <si>
    <t>EM</t>
  </si>
  <si>
    <t>EN</t>
  </si>
  <si>
    <t>PACK</t>
  </si>
  <si>
    <t>SR</t>
  </si>
  <si>
    <t>LC1SR</t>
  </si>
  <si>
    <t>LC1DR</t>
  </si>
  <si>
    <t>LC1TR</t>
  </si>
  <si>
    <t>LC2SR</t>
  </si>
  <si>
    <t>LC2DR</t>
  </si>
  <si>
    <t>FPSR</t>
  </si>
  <si>
    <t>FPDR</t>
  </si>
  <si>
    <t>PACK1</t>
  </si>
  <si>
    <t>PACK2</t>
  </si>
  <si>
    <t>PACKFULL</t>
  </si>
  <si>
    <t>EM1</t>
  </si>
  <si>
    <t>EM2</t>
  </si>
  <si>
    <t>EMFULL</t>
  </si>
  <si>
    <t>EN1</t>
  </si>
  <si>
    <t>EN2</t>
  </si>
  <si>
    <t>ENFULL</t>
  </si>
  <si>
    <t>Total Amount:</t>
  </si>
  <si>
    <t>M</t>
  </si>
  <si>
    <t>COA</t>
  </si>
  <si>
    <t>ACC</t>
  </si>
  <si>
    <t>DR</t>
  </si>
  <si>
    <t>Name</t>
  </si>
  <si>
    <t>Born</t>
  </si>
  <si>
    <t>(date)</t>
  </si>
  <si>
    <t>Function or</t>
  </si>
  <si>
    <t>Example</t>
  </si>
  <si>
    <t>Sex</t>
  </si>
  <si>
    <t>(Choice)</t>
  </si>
  <si>
    <t>Check-in</t>
  </si>
  <si>
    <t>Check-out</t>
  </si>
  <si>
    <t>Room</t>
  </si>
  <si>
    <t>Nb nights</t>
  </si>
  <si>
    <t>(if double or triple)</t>
  </si>
  <si>
    <t>Euro €</t>
  </si>
  <si>
    <t>(Number)</t>
  </si>
  <si>
    <t>(date if player)</t>
  </si>
  <si>
    <t>Prize</t>
  </si>
  <si>
    <t>Début</t>
  </si>
  <si>
    <t>Single</t>
  </si>
  <si>
    <t>Male</t>
  </si>
  <si>
    <t>Coach</t>
  </si>
  <si>
    <t>Airplane</t>
  </si>
  <si>
    <t>Fin</t>
  </si>
  <si>
    <t>Double</t>
  </si>
  <si>
    <t>Female</t>
  </si>
  <si>
    <t>W</t>
  </si>
  <si>
    <t>Other accompanying person</t>
  </si>
  <si>
    <t>Car</t>
  </si>
  <si>
    <t>Edition</t>
  </si>
  <si>
    <t>TR</t>
  </si>
  <si>
    <t>Triple</t>
  </si>
  <si>
    <t>Boys born on 1st January 2003 or after</t>
  </si>
  <si>
    <t>Train</t>
  </si>
  <si>
    <t>Lieu</t>
  </si>
  <si>
    <t>SCHILTIGHEIM</t>
  </si>
  <si>
    <t>Boys born on 1st January 2004 or after</t>
  </si>
  <si>
    <t>Site internet</t>
  </si>
  <si>
    <t>Girls born on 1st January 2003 or after</t>
  </si>
  <si>
    <t>Girls born on 1st January 2004 or after</t>
  </si>
  <si>
    <t>Lieu&amp;date</t>
  </si>
  <si>
    <t>Date courrier</t>
  </si>
  <si>
    <t>Deadline ACC</t>
  </si>
  <si>
    <t>Deadline TRAV</t>
  </si>
  <si>
    <t>With &lt;SURNAME&gt;</t>
  </si>
  <si>
    <t>Category</t>
  </si>
  <si>
    <t>Option 1</t>
  </si>
  <si>
    <t>Option 2 Single</t>
  </si>
  <si>
    <t>Option 2 Double</t>
  </si>
  <si>
    <t>Option 1 Single</t>
  </si>
  <si>
    <t>Option 1 Double</t>
  </si>
  <si>
    <t>Option 1 Triple</t>
  </si>
  <si>
    <t>Badge coach only</t>
  </si>
  <si>
    <t>16th Euro Mini Champ's</t>
  </si>
  <si>
    <t>2009 BOYS</t>
  </si>
  <si>
    <t>2009 GIRLS</t>
  </si>
  <si>
    <t>Option 3 Single</t>
  </si>
  <si>
    <t>Option 3 Double</t>
  </si>
  <si>
    <t>T</t>
  </si>
  <si>
    <t>Travel Details</t>
  </si>
  <si>
    <t>Date :</t>
  </si>
  <si>
    <t>A</t>
  </si>
  <si>
    <t>Accomodation</t>
  </si>
  <si>
    <t>Arrival</t>
  </si>
  <si>
    <t>From</t>
  </si>
  <si>
    <t>(City)</t>
  </si>
  <si>
    <t>(Time)</t>
  </si>
  <si>
    <t>Departure</t>
  </si>
  <si>
    <t>(Date)</t>
  </si>
  <si>
    <t>LX587</t>
  </si>
  <si>
    <t>ENTRY FORM</t>
  </si>
  <si>
    <t>Signature</t>
  </si>
  <si>
    <t>date</t>
  </si>
  <si>
    <t>INSTRUCTIONS</t>
  </si>
  <si>
    <t>Please complete the forms in order: first the Form A "Accommodation", then the Form T "Travel".</t>
  </si>
  <si>
    <t xml:space="preserve">Please complete first the Form A: "Accommodation" filling in all the names of participants. </t>
  </si>
  <si>
    <t>2010 BOYS</t>
  </si>
  <si>
    <t>2010 GIRLS</t>
  </si>
  <si>
    <t>Option 2</t>
  </si>
  <si>
    <t>Option 3</t>
  </si>
  <si>
    <t>2**</t>
  </si>
  <si>
    <t>3***</t>
  </si>
  <si>
    <t>4***</t>
  </si>
  <si>
    <t>Position in club/NA</t>
  </si>
  <si>
    <t xml:space="preserve">From the Table Tennis Association/Club of: </t>
  </si>
  <si>
    <t>ORGANIZATON MANAGER</t>
  </si>
  <si>
    <t>Mr. Samet POLAT</t>
  </si>
  <si>
    <r>
      <t xml:space="preserve">Hereafter are the instructions to proceed with the ENTRY FORM.
We encourage all the associations/clubs to fill the excel file and send it </t>
    </r>
    <r>
      <rPr>
        <b/>
        <sz val="11"/>
        <rFont val="Arial"/>
        <family val="2"/>
      </rPr>
      <t>only</t>
    </r>
    <r>
      <rPr>
        <sz val="11"/>
        <rFont val="Arial"/>
        <family val="2"/>
      </rPr>
      <t xml:space="preserve"> by e-mail.
Please remind to send to the Organization Manager</t>
    </r>
  </si>
  <si>
    <t>COA/PLA/DEL</t>
  </si>
  <si>
    <t>Flight Code</t>
  </si>
  <si>
    <t>LX 567</t>
  </si>
  <si>
    <t>Phone: +90 542 573 19 66</t>
  </si>
  <si>
    <t>Mail: crisansamet@hotmail.com</t>
  </si>
  <si>
    <t>To All participants,</t>
  </si>
  <si>
    <t>Name and cellphone number of contact present at the event :</t>
  </si>
  <si>
    <t xml:space="preserve">Option : </t>
  </si>
  <si>
    <t>Polat</t>
  </si>
  <si>
    <t>Samet</t>
  </si>
  <si>
    <t>Double Room</t>
  </si>
  <si>
    <t>POLAT SONER</t>
  </si>
  <si>
    <t>7 nights</t>
  </si>
  <si>
    <t>Baku</t>
  </si>
  <si>
    <t>2024 Lüleburgaz Summer Table Tennis Camp &amp; Tournament
Lüleburgaz, Kırklareli/Turkey 29.07- 04.08.2024</t>
  </si>
  <si>
    <t>Deadline Accommodation : 20th July 2024</t>
  </si>
  <si>
    <t>Deadline Travel : 20th July 2024</t>
  </si>
  <si>
    <t>Lüleburgaz Int. Summer Table Tennis 
Camp &amp; Tournament
Lüleburgaz, Kırklareli / TURKEY
22 - 28 January 2024</t>
  </si>
  <si>
    <t>This form must be received by OM before 20th July 2024</t>
  </si>
  <si>
    <t>After you complete the form, please send it to crisansamet@hotmail.com via e-mail until 20th July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</si>
</sst>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€&quot;_-;\-* #,##0.00\ &quot;€&quot;_-;_-* &quot;-&quot;??\ &quot;€&quot;_-;_-@_-"/>
    <numFmt numFmtId="165" formatCode="00"/>
    <numFmt numFmtId="166" formatCode="dd/mm/yy;@"/>
    <numFmt numFmtId="167" formatCode="dd\-mm\-yy;@"/>
  </numFmts>
  <fonts count="31">
    <font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4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9"/>
      <name val="Verdana"/>
      <family val="2"/>
    </font>
    <font>
      <i/>
      <sz val="8"/>
      <name val="Arial"/>
      <family val="2"/>
    </font>
    <font>
      <b/>
      <sz val="9"/>
      <color rgb="FFDD0806"/>
      <name val="Verdana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b/>
      <sz val="25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u val="single"/>
      <sz val="11"/>
      <color indexed="12"/>
      <name val="Arial"/>
      <family val="2"/>
    </font>
    <font>
      <b/>
      <i/>
      <u val="single"/>
      <sz val="10"/>
      <color theme="1"/>
      <name val="Arial"/>
      <family val="2"/>
    </font>
    <font>
      <sz val="11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64" fontId="1" fillId="0" borderId="0" xfId="22" applyFont="1" applyFill="1" applyBorder="1" applyAlignment="1" applyProtection="1">
      <alignment horizontal="center" vertical="center"/>
      <protection/>
    </xf>
    <xf numFmtId="164" fontId="1" fillId="0" borderId="0" xfId="2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4" fontId="0" fillId="0" borderId="0" xfId="2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164" fontId="3" fillId="0" borderId="0" xfId="2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164" fontId="3" fillId="2" borderId="0" xfId="2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164" fontId="0" fillId="0" borderId="0" xfId="22" applyFont="1" applyAlignment="1">
      <alignment vertical="center"/>
    </xf>
    <xf numFmtId="0" fontId="0" fillId="2" borderId="3" xfId="0" applyFont="1" applyFill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left" vertical="center" shrinkToFit="1"/>
      <protection locked="0"/>
    </xf>
    <xf numFmtId="165" fontId="12" fillId="0" borderId="3" xfId="0" applyNumberFormat="1" applyFont="1" applyBorder="1" applyAlignment="1" applyProtection="1">
      <alignment horizontal="center" vertical="center" shrinkToFit="1"/>
      <protection locked="0"/>
    </xf>
    <xf numFmtId="164" fontId="12" fillId="0" borderId="0" xfId="20" applyNumberFormat="1" applyFont="1" applyBorder="1" applyAlignment="1" applyProtection="1">
      <alignment vertical="center" shrinkToFit="1"/>
      <protection/>
    </xf>
    <xf numFmtId="0" fontId="0" fillId="2" borderId="4" xfId="0" applyFont="1" applyFill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15" fillId="0" borderId="0" xfId="0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horizontal="right" vertical="center"/>
      <protection/>
    </xf>
    <xf numFmtId="164" fontId="11" fillId="0" borderId="0" xfId="2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20" applyFont="1" applyAlignment="1">
      <alignment vertical="center"/>
    </xf>
    <xf numFmtId="0" fontId="3" fillId="0" borderId="5" xfId="0" applyFont="1" applyBorder="1" applyAlignment="1" applyProtection="1">
      <alignment vertical="center"/>
      <protection/>
    </xf>
    <xf numFmtId="0" fontId="17" fillId="0" borderId="4" xfId="0" applyFont="1" applyBorder="1" applyAlignment="1" applyProtection="1">
      <alignment horizont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166" fontId="12" fillId="0" borderId="3" xfId="0" applyNumberFormat="1" applyFont="1" applyBorder="1" applyAlignment="1" applyProtection="1">
      <alignment horizontal="center" vertical="center" shrinkToFit="1"/>
      <protection locked="0"/>
    </xf>
    <xf numFmtId="166" fontId="12" fillId="0" borderId="4" xfId="0" applyNumberFormat="1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/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4" xfId="21" applyBorder="1" applyAlignment="1" applyProtection="1">
      <alignment horizontal="center"/>
      <protection/>
    </xf>
    <xf numFmtId="0" fontId="0" fillId="0" borderId="4" xfId="0" applyFont="1" applyFill="1" applyBorder="1" applyAlignment="1">
      <alignment horizontal="center"/>
    </xf>
    <xf numFmtId="0" fontId="0" fillId="0" borderId="4" xfId="0" applyBorder="1"/>
    <xf numFmtId="0" fontId="0" fillId="0" borderId="4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9" fillId="3" borderId="5" xfId="0" applyFont="1" applyFill="1" applyBorder="1" applyAlignment="1" applyProtection="1">
      <alignment horizontal="center" vertical="center"/>
      <protection/>
    </xf>
    <xf numFmtId="0" fontId="13" fillId="2" borderId="4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166" fontId="3" fillId="2" borderId="4" xfId="0" applyNumberFormat="1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164" fontId="3" fillId="2" borderId="4" xfId="20" applyNumberFormat="1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Font="1" applyBorder="1"/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167" fontId="3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/>
    </xf>
    <xf numFmtId="0" fontId="1" fillId="0" borderId="0" xfId="0" applyFont="1" applyFill="1" applyBorder="1" applyAlignment="1" applyProtection="1">
      <alignment vertical="center"/>
      <protection/>
    </xf>
    <xf numFmtId="20" fontId="3" fillId="2" borderId="4" xfId="0" applyNumberFormat="1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 quotePrefix="1">
      <alignment horizontal="center" vertical="center"/>
      <protection/>
    </xf>
    <xf numFmtId="0" fontId="17" fillId="0" borderId="5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 shrinkToFit="1"/>
      <protection locked="0"/>
    </xf>
    <xf numFmtId="166" fontId="12" fillId="0" borderId="0" xfId="0" applyNumberFormat="1" applyFont="1" applyBorder="1" applyAlignment="1" applyProtection="1">
      <alignment horizontal="center" vertical="center" shrinkToFit="1"/>
      <protection locked="0"/>
    </xf>
    <xf numFmtId="165" fontId="12" fillId="0" borderId="0" xfId="0" applyNumberFormat="1" applyFont="1" applyBorder="1" applyAlignment="1" applyProtection="1">
      <alignment horizontal="center" vertical="center" shrinkToFit="1"/>
      <protection locked="0"/>
    </xf>
    <xf numFmtId="167" fontId="12" fillId="0" borderId="0" xfId="0" applyNumberFormat="1" applyFont="1" applyBorder="1" applyAlignment="1" applyProtection="1">
      <alignment horizontal="center" vertical="center" shrinkToFit="1"/>
      <protection locked="0"/>
    </xf>
    <xf numFmtId="1" fontId="12" fillId="0" borderId="0" xfId="0" applyNumberFormat="1" applyFont="1" applyBorder="1" applyAlignment="1" applyProtection="1">
      <alignment horizontal="center" vertical="center" shrinkToFit="1"/>
      <protection/>
    </xf>
    <xf numFmtId="165" fontId="12" fillId="0" borderId="4" xfId="0" applyNumberFormat="1" applyFont="1" applyBorder="1" applyAlignment="1" applyProtection="1">
      <alignment horizontal="center" vertical="center" shrinkToFit="1"/>
      <protection locked="0"/>
    </xf>
    <xf numFmtId="167" fontId="12" fillId="0" borderId="4" xfId="0" applyNumberFormat="1" applyFont="1" applyBorder="1" applyAlignment="1" applyProtection="1">
      <alignment horizontal="center" vertical="center" shrinkToFit="1"/>
      <protection locked="0"/>
    </xf>
    <xf numFmtId="1" fontId="12" fillId="0" borderId="4" xfId="0" applyNumberFormat="1" applyFont="1" applyBorder="1" applyAlignment="1" applyProtection="1">
      <alignment horizontal="center" vertical="center" shrinkToFit="1"/>
      <protection/>
    </xf>
    <xf numFmtId="164" fontId="12" fillId="0" borderId="4" xfId="20" applyNumberFormat="1" applyFont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4" fontId="0" fillId="0" borderId="3" xfId="22" applyFill="1" applyBorder="1"/>
    <xf numFmtId="164" fontId="0" fillId="0" borderId="15" xfId="22" applyFill="1" applyBorder="1"/>
    <xf numFmtId="164" fontId="0" fillId="0" borderId="4" xfId="22" applyFill="1" applyBorder="1"/>
    <xf numFmtId="164" fontId="0" fillId="0" borderId="9" xfId="22" applyFill="1" applyBorder="1"/>
    <xf numFmtId="164" fontId="0" fillId="0" borderId="16" xfId="22" applyFill="1" applyBorder="1"/>
    <xf numFmtId="164" fontId="0" fillId="0" borderId="11" xfId="22" applyFill="1" applyBorder="1"/>
    <xf numFmtId="164" fontId="0" fillId="0" borderId="5" xfId="22" applyFill="1" applyBorder="1"/>
    <xf numFmtId="164" fontId="0" fillId="0" borderId="17" xfId="22" applyFill="1" applyBorder="1"/>
    <xf numFmtId="0" fontId="0" fillId="0" borderId="0" xfId="0"/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0" fillId="5" borderId="4" xfId="0" applyFont="1" applyFill="1" applyBorder="1" applyAlignment="1" applyProtection="1">
      <alignment horizontal="center" vertical="center"/>
      <protection/>
    </xf>
    <xf numFmtId="14" fontId="12" fillId="0" borderId="4" xfId="0" applyNumberFormat="1" applyFont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vertical="center"/>
      <protection/>
    </xf>
    <xf numFmtId="164" fontId="3" fillId="2" borderId="5" xfId="20" applyNumberFormat="1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right" vertical="center" shrinkToFit="1"/>
      <protection/>
    </xf>
    <xf numFmtId="164" fontId="15" fillId="0" borderId="0" xfId="20" applyNumberFormat="1" applyFont="1" applyFill="1" applyBorder="1" applyAlignment="1" applyProtection="1">
      <alignment horizontal="right" vertical="center" shrinkToFit="1"/>
      <protection/>
    </xf>
    <xf numFmtId="0" fontId="0" fillId="0" borderId="2" xfId="0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0" xfId="2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quotePrefix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0" fillId="6" borderId="24" xfId="0" applyFill="1" applyBorder="1"/>
    <xf numFmtId="0" fontId="0" fillId="6" borderId="22" xfId="0" applyFill="1" applyBorder="1"/>
    <xf numFmtId="0" fontId="0" fillId="6" borderId="25" xfId="0" applyFill="1" applyBorder="1"/>
    <xf numFmtId="0" fontId="0" fillId="6" borderId="2" xfId="0" applyFill="1" applyBorder="1"/>
    <xf numFmtId="0" fontId="15" fillId="0" borderId="19" xfId="0" applyFont="1" applyBorder="1" applyAlignment="1" applyProtection="1">
      <alignment horizontal="center" vertical="center" shrinkToFit="1"/>
      <protection/>
    </xf>
    <xf numFmtId="0" fontId="12" fillId="0" borderId="26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22" fillId="7" borderId="26" xfId="0" applyFont="1" applyFill="1" applyBorder="1" applyAlignment="1">
      <alignment vertical="center"/>
    </xf>
    <xf numFmtId="0" fontId="24" fillId="7" borderId="26" xfId="0" applyFont="1" applyFill="1" applyBorder="1" applyAlignment="1" quotePrefix="1">
      <alignment horizontal="center" vertical="center"/>
    </xf>
    <xf numFmtId="0" fontId="24" fillId="7" borderId="27" xfId="0" applyFont="1" applyFill="1" applyBorder="1" applyAlignment="1" quotePrefix="1">
      <alignment horizontal="center" vertical="center"/>
    </xf>
    <xf numFmtId="14" fontId="3" fillId="2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8" fillId="7" borderId="19" xfId="21" applyFont="1" applyFill="1" applyBorder="1" applyAlignment="1" applyProtection="1">
      <alignment horizontal="center" vertical="center"/>
      <protection/>
    </xf>
    <xf numFmtId="0" fontId="28" fillId="7" borderId="0" xfId="21" applyFont="1" applyFill="1" applyBorder="1" applyAlignment="1" applyProtection="1">
      <alignment horizontal="center" vertical="center"/>
      <protection/>
    </xf>
    <xf numFmtId="0" fontId="28" fillId="7" borderId="20" xfId="21" applyFont="1" applyFill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30" fillId="0" borderId="1" xfId="0" applyFont="1" applyBorder="1" applyAlignment="1" applyProtection="1">
      <alignment horizontal="center" vertical="center" wrapText="1"/>
      <protection/>
    </xf>
    <xf numFmtId="0" fontId="30" fillId="0" borderId="28" xfId="0" applyFont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29" xfId="0" applyFont="1" applyBorder="1" applyAlignment="1" applyProtection="1">
      <alignment horizontal="center" vertical="center" wrapText="1"/>
      <protection/>
    </xf>
    <xf numFmtId="0" fontId="30" fillId="0" borderId="26" xfId="0" applyFont="1" applyBorder="1" applyAlignment="1" applyProtection="1">
      <alignment horizontal="center" vertical="center" wrapText="1"/>
      <protection/>
    </xf>
    <xf numFmtId="0" fontId="30" fillId="0" borderId="27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horizontal="center" vertical="center"/>
      <protection/>
    </xf>
    <xf numFmtId="0" fontId="17" fillId="0" borderId="2" xfId="0" applyFont="1" applyBorder="1" applyAlignment="1" applyProtection="1">
      <alignment horizontal="center" vertical="center"/>
      <protection/>
    </xf>
    <xf numFmtId="0" fontId="3" fillId="7" borderId="31" xfId="0" applyFont="1" applyFill="1" applyBorder="1" applyAlignment="1" applyProtection="1">
      <alignment horizontal="left" vertical="center" shrinkToFit="1"/>
      <protection/>
    </xf>
    <xf numFmtId="0" fontId="3" fillId="7" borderId="32" xfId="0" applyFont="1" applyFill="1" applyBorder="1" applyAlignment="1" applyProtection="1">
      <alignment horizontal="left" vertical="center" shrinkToFit="1"/>
      <protection/>
    </xf>
    <xf numFmtId="0" fontId="1" fillId="8" borderId="0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shrinkToFit="1"/>
      <protection/>
    </xf>
    <xf numFmtId="0" fontId="9" fillId="4" borderId="32" xfId="0" applyFont="1" applyFill="1" applyBorder="1" applyAlignment="1" applyProtection="1">
      <alignment horizontal="center" vertical="center" shrinkToFit="1"/>
      <protection/>
    </xf>
    <xf numFmtId="0" fontId="9" fillId="4" borderId="33" xfId="0" applyFont="1" applyFill="1" applyBorder="1" applyAlignment="1" applyProtection="1">
      <alignment horizontal="center" vertical="center" shrinkToFit="1"/>
      <protection/>
    </xf>
    <xf numFmtId="0" fontId="4" fillId="4" borderId="31" xfId="0" applyFont="1" applyFill="1" applyBorder="1" applyAlignment="1" applyProtection="1">
      <alignment horizontal="center" vertical="center" shrinkToFit="1"/>
      <protection/>
    </xf>
    <xf numFmtId="0" fontId="4" fillId="4" borderId="32" xfId="0" applyFont="1" applyFill="1" applyBorder="1" applyAlignment="1" applyProtection="1">
      <alignment horizontal="center" vertical="center" shrinkToFit="1"/>
      <protection/>
    </xf>
    <xf numFmtId="0" fontId="4" fillId="4" borderId="33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164" fontId="12" fillId="0" borderId="0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 applyProtection="1">
      <alignment horizontal="center" vertical="center" shrinkToFit="1"/>
      <protection/>
    </xf>
    <xf numFmtId="164" fontId="12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164" fontId="11" fillId="0" borderId="0" xfId="2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Köprü" xfId="21"/>
    <cellStyle name="ParaBirimi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minichamps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ansamet@hot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zoomScale="90" zoomScaleNormal="90" workbookViewId="0" topLeftCell="A1">
      <selection activeCell="E18" sqref="E18"/>
    </sheetView>
  </sheetViews>
  <sheetFormatPr defaultColWidth="11.421875" defaultRowHeight="12.75"/>
  <cols>
    <col min="1" max="1" width="13.57421875" style="0" bestFit="1" customWidth="1"/>
    <col min="2" max="2" width="27.57421875" style="0" bestFit="1" customWidth="1"/>
    <col min="3" max="3" width="3.7109375" style="0" customWidth="1"/>
    <col min="6" max="6" width="3.7109375" style="0" customWidth="1"/>
    <col min="9" max="9" width="3.7109375" style="0" customWidth="1"/>
    <col min="12" max="12" width="3.7109375" style="0" customWidth="1"/>
    <col min="15" max="15" width="3.7109375" style="0" customWidth="1"/>
    <col min="16" max="16" width="17.7109375" style="0" bestFit="1" customWidth="1"/>
  </cols>
  <sheetData>
    <row r="1" spans="1:19" ht="12.75">
      <c r="A1" s="62" t="s">
        <v>46</v>
      </c>
      <c r="B1" s="63">
        <v>44435</v>
      </c>
      <c r="D1" s="47" t="s">
        <v>8</v>
      </c>
      <c r="E1" s="48" t="s">
        <v>47</v>
      </c>
      <c r="F1" s="1"/>
      <c r="G1" s="49" t="s">
        <v>48</v>
      </c>
      <c r="H1" s="50" t="s">
        <v>26</v>
      </c>
      <c r="I1" s="1"/>
      <c r="J1" s="51" t="s">
        <v>49</v>
      </c>
      <c r="K1" s="52" t="s">
        <v>27</v>
      </c>
      <c r="M1" s="47" t="s">
        <v>50</v>
      </c>
      <c r="N1" s="48" t="s">
        <v>50</v>
      </c>
      <c r="O1" s="1"/>
      <c r="P1" s="51"/>
      <c r="Q1" s="91" t="s">
        <v>45</v>
      </c>
      <c r="R1" s="92" t="s">
        <v>6</v>
      </c>
      <c r="S1" s="48" t="s">
        <v>5</v>
      </c>
    </row>
    <row r="2" spans="1:19" ht="13.5" thickBot="1">
      <c r="A2" s="62" t="s">
        <v>51</v>
      </c>
      <c r="B2" s="63">
        <f>B1+2</f>
        <v>44437</v>
      </c>
      <c r="D2" s="53" t="s">
        <v>29</v>
      </c>
      <c r="E2" s="54" t="s">
        <v>52</v>
      </c>
      <c r="F2" s="1"/>
      <c r="G2" s="55" t="s">
        <v>53</v>
      </c>
      <c r="H2" s="56" t="s">
        <v>54</v>
      </c>
      <c r="I2" s="1"/>
      <c r="J2" s="57" t="s">
        <v>55</v>
      </c>
      <c r="K2" s="58" t="s">
        <v>28</v>
      </c>
      <c r="M2" s="53" t="s">
        <v>56</v>
      </c>
      <c r="N2" s="54" t="s">
        <v>56</v>
      </c>
      <c r="O2" s="1"/>
      <c r="P2" s="90" t="s">
        <v>84</v>
      </c>
      <c r="Q2" s="107">
        <v>420</v>
      </c>
      <c r="R2" s="107">
        <v>105</v>
      </c>
      <c r="S2" s="108">
        <v>13</v>
      </c>
    </row>
    <row r="3" spans="1:19" ht="13.5" thickBot="1">
      <c r="A3" s="62" t="s">
        <v>57</v>
      </c>
      <c r="B3" s="77" t="s">
        <v>81</v>
      </c>
      <c r="D3" s="59" t="s">
        <v>58</v>
      </c>
      <c r="E3" s="60" t="s">
        <v>59</v>
      </c>
      <c r="F3" s="1"/>
      <c r="G3" s="1"/>
      <c r="H3" s="1"/>
      <c r="I3" s="1"/>
      <c r="J3" s="57" t="s">
        <v>60</v>
      </c>
      <c r="K3" s="78" t="s">
        <v>82</v>
      </c>
      <c r="M3" s="59" t="s">
        <v>61</v>
      </c>
      <c r="N3" s="60" t="s">
        <v>61</v>
      </c>
      <c r="O3" s="1"/>
      <c r="P3" s="75" t="s">
        <v>85</v>
      </c>
      <c r="Q3" s="109">
        <v>300</v>
      </c>
      <c r="R3" s="109">
        <v>55</v>
      </c>
      <c r="S3" s="110">
        <v>13</v>
      </c>
    </row>
    <row r="4" spans="1:19" ht="12.75">
      <c r="A4" s="62" t="s">
        <v>62</v>
      </c>
      <c r="B4" s="62" t="s">
        <v>63</v>
      </c>
      <c r="F4" s="1"/>
      <c r="G4" s="1"/>
      <c r="H4" s="1"/>
      <c r="I4" s="1"/>
      <c r="J4" s="57" t="s">
        <v>64</v>
      </c>
      <c r="K4" s="78" t="s">
        <v>104</v>
      </c>
      <c r="O4" s="1"/>
      <c r="P4" s="90" t="s">
        <v>75</v>
      </c>
      <c r="Q4" s="107">
        <v>360</v>
      </c>
      <c r="R4" s="107">
        <v>85</v>
      </c>
      <c r="S4" s="108">
        <v>13</v>
      </c>
    </row>
    <row r="5" spans="1:19" ht="13.5" thickBot="1">
      <c r="A5" s="62" t="s">
        <v>65</v>
      </c>
      <c r="B5" s="64" t="s">
        <v>0</v>
      </c>
      <c r="F5" s="1"/>
      <c r="G5" s="1"/>
      <c r="H5" s="1"/>
      <c r="I5" s="1"/>
      <c r="J5" s="57" t="s">
        <v>66</v>
      </c>
      <c r="K5" s="78" t="s">
        <v>83</v>
      </c>
      <c r="O5" s="1"/>
      <c r="P5" s="75" t="s">
        <v>76</v>
      </c>
      <c r="Q5" s="109">
        <v>260</v>
      </c>
      <c r="R5" s="109">
        <v>45</v>
      </c>
      <c r="S5" s="110">
        <v>13</v>
      </c>
    </row>
    <row r="6" spans="1:19" ht="13.5" thickBot="1">
      <c r="A6" s="65" t="s">
        <v>68</v>
      </c>
      <c r="B6" s="66" t="str">
        <f>B4&amp;" "&amp;TEXT(Data!$B$1,"jj")&amp;"-"&amp;TEXT(Data!$B$2,"jj/mm/aaaa")</f>
        <v>SCHILTIGHEIM 27-29/08/2021</v>
      </c>
      <c r="D6" s="47" t="s">
        <v>108</v>
      </c>
      <c r="E6" s="48" t="s">
        <v>74</v>
      </c>
      <c r="F6" s="1"/>
      <c r="G6" s="1"/>
      <c r="H6" s="1"/>
      <c r="I6" s="1"/>
      <c r="J6" s="61" t="s">
        <v>67</v>
      </c>
      <c r="K6" s="79" t="s">
        <v>105</v>
      </c>
      <c r="O6" s="1"/>
      <c r="P6" s="75" t="s">
        <v>77</v>
      </c>
      <c r="Q6" s="109">
        <v>300</v>
      </c>
      <c r="R6" s="109">
        <v>65</v>
      </c>
      <c r="S6" s="110">
        <v>13</v>
      </c>
    </row>
    <row r="7" spans="1:19" ht="12.75">
      <c r="A7" s="65" t="s">
        <v>69</v>
      </c>
      <c r="B7" s="63">
        <f ca="1">TODAY()</f>
        <v>45391</v>
      </c>
      <c r="D7" s="53" t="s">
        <v>109</v>
      </c>
      <c r="E7" s="54" t="s">
        <v>106</v>
      </c>
      <c r="F7" s="1"/>
      <c r="G7" s="1"/>
      <c r="H7" s="1"/>
      <c r="I7" s="1"/>
      <c r="O7" s="1"/>
      <c r="P7" s="75" t="s">
        <v>78</v>
      </c>
      <c r="Q7" s="109">
        <v>220</v>
      </c>
      <c r="R7" s="109">
        <v>35</v>
      </c>
      <c r="S7" s="110">
        <v>13</v>
      </c>
    </row>
    <row r="8" spans="1:19" ht="13.5" thickBot="1">
      <c r="A8" s="67" t="s">
        <v>70</v>
      </c>
      <c r="B8" s="63">
        <f>DATE(YEAR($B$1),7,5)</f>
        <v>44382</v>
      </c>
      <c r="D8" s="59" t="s">
        <v>110</v>
      </c>
      <c r="E8" s="60" t="s">
        <v>107</v>
      </c>
      <c r="P8" s="80" t="s">
        <v>79</v>
      </c>
      <c r="Q8" s="113">
        <v>190</v>
      </c>
      <c r="R8" s="113">
        <v>35</v>
      </c>
      <c r="S8" s="114">
        <v>13</v>
      </c>
    </row>
    <row r="9" spans="1:19" ht="13.5" thickBot="1">
      <c r="A9" s="67" t="s">
        <v>71</v>
      </c>
      <c r="B9" s="63">
        <f>DATE(YEAR($B$1),7,5)</f>
        <v>44382</v>
      </c>
      <c r="P9" s="76" t="s">
        <v>80</v>
      </c>
      <c r="Q9" s="111">
        <v>200</v>
      </c>
      <c r="R9" s="111"/>
      <c r="S9" s="112">
        <v>13</v>
      </c>
    </row>
    <row r="10" ht="12.75">
      <c r="A10" s="68"/>
    </row>
  </sheetData>
  <hyperlinks>
    <hyperlink ref="B5" r:id="rId1" display="http://www.eurominichamp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showGridLines="0" tabSelected="1" zoomScale="60" zoomScaleNormal="60" workbookViewId="0" topLeftCell="A7">
      <selection activeCell="C31" sqref="C31"/>
    </sheetView>
  </sheetViews>
  <sheetFormatPr defaultColWidth="11.421875" defaultRowHeight="12.75"/>
  <cols>
    <col min="1" max="21" width="5.7109375" style="0" customWidth="1"/>
  </cols>
  <sheetData>
    <row r="1" spans="2:22" ht="12.75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9.5" customHeight="1">
      <c r="B2" s="115"/>
      <c r="C2" s="115"/>
      <c r="D2" s="115"/>
      <c r="E2" s="164" t="s">
        <v>133</v>
      </c>
      <c r="F2" s="164"/>
      <c r="G2" s="164"/>
      <c r="H2" s="164"/>
      <c r="I2" s="164"/>
      <c r="J2" s="164"/>
      <c r="K2" s="164"/>
      <c r="L2" s="164"/>
      <c r="M2" s="164"/>
      <c r="N2" s="164"/>
      <c r="O2" s="115"/>
      <c r="P2" s="115"/>
      <c r="Q2" s="115"/>
      <c r="R2" s="115"/>
      <c r="S2" s="115"/>
      <c r="T2" s="115"/>
      <c r="U2" s="115"/>
      <c r="V2" s="115"/>
    </row>
    <row r="3" spans="2:22" ht="20.25" customHeight="1">
      <c r="B3" s="115"/>
      <c r="C3" s="115"/>
      <c r="D3" s="115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15"/>
      <c r="P3" s="115"/>
      <c r="Q3" s="115"/>
      <c r="R3" s="115"/>
      <c r="S3" s="115"/>
      <c r="T3" s="115"/>
      <c r="U3" s="115"/>
      <c r="V3" s="115"/>
    </row>
    <row r="4" spans="2:22" ht="15.75" customHeight="1">
      <c r="B4" s="115"/>
      <c r="C4" s="115"/>
      <c r="D4" s="115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15"/>
      <c r="P4" s="115"/>
      <c r="Q4" s="115"/>
      <c r="R4" s="115"/>
      <c r="S4" s="115"/>
      <c r="T4" s="115"/>
      <c r="U4" s="115"/>
      <c r="V4" s="115"/>
    </row>
    <row r="5" spans="2:22" ht="24" customHeight="1">
      <c r="B5" s="115"/>
      <c r="C5" s="115"/>
      <c r="D5" s="115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15"/>
      <c r="P5" s="115"/>
      <c r="Q5" s="115"/>
      <c r="R5" s="115"/>
      <c r="S5" s="115"/>
      <c r="T5" s="115"/>
      <c r="U5" s="115"/>
      <c r="V5" s="115"/>
    </row>
    <row r="6" spans="2:22" ht="14.25">
      <c r="B6" s="115"/>
      <c r="C6" s="115"/>
      <c r="D6" s="115"/>
      <c r="E6" s="115"/>
      <c r="F6" s="115"/>
      <c r="G6" s="115"/>
      <c r="H6" s="115"/>
      <c r="I6" s="117"/>
      <c r="J6" s="115"/>
      <c r="K6" s="115"/>
      <c r="L6" s="115"/>
      <c r="M6" s="115"/>
      <c r="N6" s="115"/>
      <c r="O6" s="115"/>
      <c r="P6" s="115"/>
      <c r="Q6" s="115"/>
      <c r="R6" s="118"/>
      <c r="S6" s="115"/>
      <c r="T6" s="115"/>
      <c r="U6" s="115"/>
      <c r="V6" s="115"/>
    </row>
    <row r="7" spans="2:22" ht="12.75">
      <c r="B7" s="115"/>
      <c r="C7" s="115"/>
      <c r="D7" s="115"/>
      <c r="E7" s="115"/>
      <c r="F7" s="115"/>
      <c r="G7" s="115"/>
      <c r="H7" s="115"/>
      <c r="I7" s="117"/>
      <c r="J7" s="115"/>
      <c r="K7" s="115"/>
      <c r="L7" s="115"/>
      <c r="M7" s="115"/>
      <c r="N7" s="115"/>
      <c r="O7" s="115"/>
      <c r="P7" s="115"/>
      <c r="Q7" s="115"/>
      <c r="R7" s="119"/>
      <c r="S7" s="115"/>
      <c r="T7" s="115"/>
      <c r="U7" s="115"/>
      <c r="V7" s="115"/>
    </row>
    <row r="8" spans="2:22" ht="14.25">
      <c r="B8" s="169" t="s">
        <v>121</v>
      </c>
      <c r="C8" s="169"/>
      <c r="D8" s="169"/>
      <c r="E8" s="169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2:22" ht="21" customHeight="1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</row>
    <row r="10" spans="1:22" ht="15" customHeight="1">
      <c r="A10" s="170" t="s">
        <v>115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</row>
    <row r="11" spans="1:22" ht="15.75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</row>
    <row r="12" spans="1:22" ht="17.25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</row>
    <row r="13" spans="2:22" ht="15.75" customHeight="1" thickBot="1"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</row>
    <row r="14" spans="2:22" ht="15.75" thickBot="1">
      <c r="B14" s="115"/>
      <c r="G14" s="153"/>
      <c r="H14" s="154"/>
      <c r="I14" s="154"/>
      <c r="J14" s="150" t="s">
        <v>113</v>
      </c>
      <c r="K14" s="151"/>
      <c r="L14" s="151"/>
      <c r="M14" s="151"/>
      <c r="N14" s="152"/>
      <c r="S14" s="142"/>
      <c r="T14" s="115"/>
      <c r="U14" s="115"/>
      <c r="V14" s="115"/>
    </row>
    <row r="15" spans="2:22" ht="15">
      <c r="B15" s="115"/>
      <c r="G15" s="155"/>
      <c r="J15" s="141"/>
      <c r="K15" s="147" t="s">
        <v>114</v>
      </c>
      <c r="L15" s="148"/>
      <c r="M15" s="148"/>
      <c r="N15" s="149"/>
      <c r="S15" s="143"/>
      <c r="T15" s="115"/>
      <c r="U15" s="115"/>
      <c r="V15" s="115"/>
    </row>
    <row r="16" spans="2:22" ht="15.75">
      <c r="B16" s="115"/>
      <c r="G16" s="156"/>
      <c r="H16" s="174" t="s">
        <v>120</v>
      </c>
      <c r="I16" s="175"/>
      <c r="J16" s="175"/>
      <c r="K16" s="175"/>
      <c r="L16" s="175"/>
      <c r="M16" s="175"/>
      <c r="N16" s="176"/>
      <c r="S16" s="144"/>
      <c r="T16" s="115"/>
      <c r="U16" s="115"/>
      <c r="V16" s="115"/>
    </row>
    <row r="17" spans="2:20" ht="15.75" customHeight="1">
      <c r="B17" s="115"/>
      <c r="G17" s="120"/>
      <c r="H17" s="171" t="s">
        <v>119</v>
      </c>
      <c r="I17" s="172"/>
      <c r="J17" s="172"/>
      <c r="K17" s="172"/>
      <c r="L17" s="172"/>
      <c r="M17" s="172"/>
      <c r="N17" s="173"/>
      <c r="S17" s="145"/>
      <c r="T17" s="115"/>
    </row>
    <row r="18" spans="2:20" ht="15">
      <c r="B18" s="115"/>
      <c r="G18" s="121"/>
      <c r="H18" s="160"/>
      <c r="I18" s="161"/>
      <c r="J18" s="161"/>
      <c r="K18" s="161"/>
      <c r="L18" s="161"/>
      <c r="M18" s="161"/>
      <c r="N18" s="162"/>
      <c r="S18" s="146"/>
      <c r="T18" s="115"/>
    </row>
    <row r="19" spans="2:20" ht="15.75" thickBot="1">
      <c r="B19" s="122"/>
      <c r="C19" s="115"/>
      <c r="D19" s="115"/>
      <c r="E19" s="123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2:20" ht="16.5" thickBot="1">
      <c r="B20" s="166" t="s">
        <v>134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8"/>
    </row>
    <row r="21" spans="2:20" ht="13.5" thickBot="1">
      <c r="B21" s="124"/>
      <c r="C21" s="124"/>
      <c r="D21" s="124"/>
      <c r="E21" s="124"/>
      <c r="F21" s="124"/>
      <c r="G21" s="124"/>
      <c r="H21" s="124"/>
      <c r="I21" s="124"/>
      <c r="J21" s="125"/>
      <c r="K21" s="124"/>
      <c r="L21" s="124"/>
      <c r="M21" s="124"/>
      <c r="N21" s="124"/>
      <c r="O21" s="124"/>
      <c r="P21" s="124"/>
      <c r="Q21" s="124"/>
      <c r="R21" s="124"/>
      <c r="S21" s="124"/>
      <c r="T21" s="124"/>
    </row>
    <row r="22" spans="2:20" ht="12.75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2:20" ht="30.75">
      <c r="B23" s="165" t="s">
        <v>101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15"/>
      <c r="T23" s="115"/>
    </row>
    <row r="24" spans="2:20" ht="12.75">
      <c r="B24" s="115"/>
      <c r="C24" s="115"/>
      <c r="D24" s="115"/>
      <c r="E24" s="115"/>
      <c r="F24" s="115"/>
      <c r="G24" s="115"/>
      <c r="H24" s="115"/>
      <c r="I24" s="115"/>
      <c r="J24" s="116"/>
      <c r="K24" s="115"/>
      <c r="L24" s="115"/>
      <c r="M24" s="115"/>
      <c r="N24" s="115"/>
      <c r="O24" s="115"/>
      <c r="P24" s="115"/>
      <c r="Q24" s="115"/>
      <c r="R24" s="115"/>
      <c r="S24" s="115"/>
      <c r="T24" s="115"/>
    </row>
    <row r="25" spans="2:20" ht="12.75">
      <c r="B25" s="115"/>
      <c r="C25" s="115"/>
      <c r="D25" s="115"/>
      <c r="E25" s="115"/>
      <c r="F25" s="115"/>
      <c r="G25" s="115"/>
      <c r="H25" s="115"/>
      <c r="I25" s="115"/>
      <c r="J25" s="116"/>
      <c r="K25" s="115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2:20" ht="12.75">
      <c r="B26" s="126">
        <v>1</v>
      </c>
      <c r="C26" s="116" t="s">
        <v>102</v>
      </c>
      <c r="D26" s="115"/>
      <c r="E26" s="115"/>
      <c r="F26" s="115"/>
      <c r="G26" s="115"/>
      <c r="H26" s="115"/>
      <c r="I26" s="115"/>
      <c r="J26" s="116"/>
      <c r="K26" s="115"/>
      <c r="L26" s="115"/>
      <c r="M26" s="115"/>
      <c r="N26" s="115"/>
      <c r="O26" s="115"/>
      <c r="P26" s="115"/>
      <c r="Q26" s="115"/>
      <c r="R26" s="115"/>
      <c r="S26" s="115"/>
      <c r="T26" s="115"/>
    </row>
    <row r="27" spans="2:20" ht="12.75">
      <c r="B27" s="128"/>
      <c r="C27" s="115"/>
      <c r="D27" s="115"/>
      <c r="E27" s="115"/>
      <c r="F27" s="115"/>
      <c r="G27" s="115"/>
      <c r="H27" s="115"/>
      <c r="I27" s="115"/>
      <c r="J27" s="116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2:20" ht="12.75">
      <c r="B28" s="126">
        <v>2</v>
      </c>
      <c r="C28" s="116" t="s">
        <v>103</v>
      </c>
      <c r="D28" s="115"/>
      <c r="E28" s="115"/>
      <c r="F28" s="115"/>
      <c r="G28" s="115"/>
      <c r="H28" s="115"/>
      <c r="I28" s="115"/>
      <c r="J28" s="116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2:20" ht="12.75">
      <c r="B29" s="128"/>
      <c r="C29" s="115"/>
      <c r="D29" s="115"/>
      <c r="E29" s="115"/>
      <c r="F29" s="115"/>
      <c r="G29" s="115"/>
      <c r="H29" s="115"/>
      <c r="I29" s="115"/>
      <c r="J29" s="116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2:20" ht="12.75">
      <c r="B30" s="129">
        <v>3</v>
      </c>
      <c r="C30" s="127" t="s">
        <v>135</v>
      </c>
      <c r="D30" s="115"/>
      <c r="E30" s="115"/>
      <c r="F30" s="115"/>
      <c r="G30" s="115"/>
      <c r="H30" s="115"/>
      <c r="I30" s="115"/>
      <c r="J30" s="116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2:20" ht="12.75">
      <c r="B31" s="126"/>
      <c r="C31" s="115"/>
      <c r="D31" s="115"/>
      <c r="E31" s="115"/>
      <c r="F31" s="115"/>
      <c r="G31" s="115"/>
      <c r="H31" s="115"/>
      <c r="I31" s="115"/>
      <c r="J31" s="116"/>
      <c r="K31" s="115"/>
      <c r="L31" s="115"/>
      <c r="M31" s="115"/>
      <c r="N31" s="115"/>
      <c r="O31" s="115"/>
      <c r="P31" s="115"/>
      <c r="Q31" s="115"/>
      <c r="R31" s="115"/>
      <c r="S31" s="115"/>
      <c r="T31" s="115"/>
    </row>
    <row r="32" spans="2:20" ht="12.75">
      <c r="B32" s="126"/>
      <c r="C32" s="115"/>
      <c r="D32" s="115"/>
      <c r="E32" s="115"/>
      <c r="F32" s="115"/>
      <c r="G32" s="115"/>
      <c r="H32" s="115"/>
      <c r="I32" s="115"/>
      <c r="J32" s="116"/>
      <c r="K32" s="115"/>
      <c r="L32" s="115"/>
      <c r="M32" s="115"/>
      <c r="N32" s="115"/>
      <c r="O32" s="115"/>
      <c r="P32" s="115"/>
      <c r="Q32" s="115"/>
      <c r="R32" s="115"/>
      <c r="S32" s="115"/>
      <c r="T32" s="115"/>
    </row>
    <row r="33" spans="2:10" ht="12.75">
      <c r="B33" s="115"/>
      <c r="C33" s="115"/>
      <c r="D33" s="115"/>
      <c r="E33" s="115"/>
      <c r="F33" s="115"/>
      <c r="G33" s="115"/>
      <c r="H33" s="115"/>
      <c r="I33" s="115"/>
      <c r="J33" s="116"/>
    </row>
    <row r="34" spans="2:10" ht="12.75">
      <c r="B34" s="126"/>
      <c r="C34" s="115"/>
      <c r="D34" s="115"/>
      <c r="E34" s="115"/>
      <c r="F34" s="115"/>
      <c r="G34" s="115"/>
      <c r="H34" s="115"/>
      <c r="I34" s="115"/>
      <c r="J34" s="116"/>
    </row>
    <row r="35" spans="2:10" ht="12.75">
      <c r="B35" s="115"/>
      <c r="C35" s="115"/>
      <c r="D35" s="115"/>
      <c r="E35" s="115"/>
      <c r="F35" s="115"/>
      <c r="G35" s="115"/>
      <c r="H35" s="115"/>
      <c r="I35" s="115"/>
      <c r="J35" s="116"/>
    </row>
    <row r="36" spans="2:10" ht="12.75">
      <c r="B36" s="115"/>
      <c r="C36" s="115"/>
      <c r="D36" s="115"/>
      <c r="E36" s="115"/>
      <c r="F36" s="115"/>
      <c r="G36" s="115"/>
      <c r="H36" s="115"/>
      <c r="I36" s="115"/>
      <c r="J36" s="115"/>
    </row>
    <row r="37" spans="2:10" ht="12.75">
      <c r="B37" s="115"/>
      <c r="C37" s="115"/>
      <c r="D37" s="115"/>
      <c r="E37" s="115"/>
      <c r="F37" s="115"/>
      <c r="G37" s="115"/>
      <c r="H37" s="115"/>
      <c r="I37" s="115"/>
      <c r="J37" s="115"/>
    </row>
    <row r="38" spans="2:10" ht="12.75">
      <c r="B38" s="115"/>
      <c r="C38" s="115"/>
      <c r="D38" s="115"/>
      <c r="E38" s="115"/>
      <c r="F38" s="115"/>
      <c r="G38" s="115"/>
      <c r="H38" s="115"/>
      <c r="I38" s="115"/>
      <c r="J38" s="115"/>
    </row>
    <row r="39" spans="2:10" ht="12.75">
      <c r="B39" s="115"/>
      <c r="C39" s="115"/>
      <c r="D39" s="115"/>
      <c r="E39" s="115"/>
      <c r="F39" s="115"/>
      <c r="G39" s="115"/>
      <c r="H39" s="115"/>
      <c r="I39" s="115"/>
      <c r="J39" s="115"/>
    </row>
    <row r="40" spans="2:10" ht="12.75">
      <c r="B40" s="115"/>
      <c r="C40" s="115"/>
      <c r="D40" s="115"/>
      <c r="E40" s="115"/>
      <c r="F40" s="115"/>
      <c r="G40" s="115"/>
      <c r="H40" s="115"/>
      <c r="I40" s="115"/>
      <c r="J40" s="115"/>
    </row>
    <row r="41" spans="2:10" ht="12.75">
      <c r="B41" s="115"/>
      <c r="C41" s="115"/>
      <c r="D41" s="115"/>
      <c r="E41" s="115"/>
      <c r="F41" s="115"/>
      <c r="G41" s="115"/>
      <c r="H41" s="115"/>
      <c r="I41" s="115"/>
      <c r="J41" s="115"/>
    </row>
    <row r="42" spans="2:10" ht="12.75">
      <c r="B42" s="115"/>
      <c r="C42" s="115"/>
      <c r="D42" s="115"/>
      <c r="E42" s="115"/>
      <c r="F42" s="115"/>
      <c r="G42" s="115"/>
      <c r="H42" s="115"/>
      <c r="I42" s="115"/>
      <c r="J42" s="115"/>
    </row>
    <row r="43" spans="2:10" ht="12.75">
      <c r="B43" s="115"/>
      <c r="C43" s="115"/>
      <c r="D43" s="115"/>
      <c r="E43" s="115"/>
      <c r="F43" s="115"/>
      <c r="G43" s="115"/>
      <c r="H43" s="115"/>
      <c r="I43" s="115"/>
      <c r="J43" s="115"/>
    </row>
    <row r="44" spans="2:10" ht="12.75">
      <c r="B44" s="115"/>
      <c r="C44" s="115"/>
      <c r="D44" s="115"/>
      <c r="E44" s="115"/>
      <c r="F44" s="115"/>
      <c r="G44" s="115"/>
      <c r="H44" s="115"/>
      <c r="I44" s="115"/>
      <c r="J44" s="115"/>
    </row>
    <row r="45" spans="2:10" ht="12.75">
      <c r="B45" s="115"/>
      <c r="C45" s="115"/>
      <c r="D45" s="115"/>
      <c r="E45" s="115"/>
      <c r="F45" s="115"/>
      <c r="G45" s="115"/>
      <c r="H45" s="115"/>
      <c r="I45" s="115"/>
      <c r="J45" s="115"/>
    </row>
    <row r="46" spans="2:10" ht="12.75">
      <c r="B46" s="115"/>
      <c r="C46" s="115"/>
      <c r="D46" s="115"/>
      <c r="E46" s="115"/>
      <c r="F46" s="115"/>
      <c r="G46" s="115"/>
      <c r="H46" s="115"/>
      <c r="I46" s="115"/>
      <c r="J46" s="115"/>
    </row>
    <row r="47" spans="2:10" ht="12.75">
      <c r="B47" s="115"/>
      <c r="C47" s="115"/>
      <c r="D47" s="115"/>
      <c r="E47" s="115"/>
      <c r="F47" s="115"/>
      <c r="G47" s="115"/>
      <c r="H47" s="115"/>
      <c r="I47" s="115"/>
      <c r="J47" s="115"/>
    </row>
    <row r="48" spans="2:10" ht="12.75">
      <c r="B48" s="115"/>
      <c r="C48" s="115"/>
      <c r="D48" s="115"/>
      <c r="E48" s="115"/>
      <c r="F48" s="115"/>
      <c r="G48" s="115"/>
      <c r="H48" s="115"/>
      <c r="I48" s="115"/>
      <c r="J48" s="115"/>
    </row>
  </sheetData>
  <mergeCells count="7">
    <mergeCell ref="E2:N5"/>
    <mergeCell ref="B23:R23"/>
    <mergeCell ref="B20:T20"/>
    <mergeCell ref="B8:E8"/>
    <mergeCell ref="A10:V12"/>
    <mergeCell ref="H17:N17"/>
    <mergeCell ref="H16:N16"/>
  </mergeCells>
  <hyperlinks>
    <hyperlink ref="H16" r:id="rId1" display="crisansamet@hot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4"/>
  <sheetViews>
    <sheetView showGridLines="0" workbookViewId="0" topLeftCell="A18">
      <selection activeCell="G5" sqref="G5"/>
    </sheetView>
  </sheetViews>
  <sheetFormatPr defaultColWidth="0" defaultRowHeight="0" customHeight="1" zeroHeight="1"/>
  <cols>
    <col min="1" max="1" width="6.7109375" style="3" bestFit="1" customWidth="1"/>
    <col min="2" max="2" width="17.00390625" style="1" customWidth="1"/>
    <col min="3" max="3" width="13.28125" style="1" customWidth="1"/>
    <col min="4" max="4" width="12.8515625" style="1" customWidth="1"/>
    <col min="5" max="5" width="13.57421875" style="1" bestFit="1" customWidth="1"/>
    <col min="6" max="6" width="11.8515625" style="1" customWidth="1"/>
    <col min="7" max="7" width="10.140625" style="1" customWidth="1"/>
    <col min="8" max="8" width="10.28125" style="1" customWidth="1"/>
    <col min="9" max="9" width="12.7109375" style="1" bestFit="1" customWidth="1"/>
    <col min="10" max="10" width="19.140625" style="1" bestFit="1" customWidth="1"/>
    <col min="11" max="11" width="21.7109375" style="1" customWidth="1"/>
    <col min="12" max="12" width="10.28125" style="1" bestFit="1" customWidth="1"/>
    <col min="13" max="13" width="11.7109375" style="1" bestFit="1" customWidth="1"/>
    <col min="14" max="14" width="13.7109375" style="1" customWidth="1"/>
    <col min="15" max="15" width="11.28125" style="1" bestFit="1" customWidth="1"/>
    <col min="16" max="16" width="11.57421875" style="41" customWidth="1"/>
    <col min="17" max="18" width="11.7109375" style="41" hidden="1" customWidth="1"/>
    <col min="19" max="19" width="5.28125" style="1" hidden="1" customWidth="1"/>
    <col min="20" max="20" width="10.57421875" style="1" hidden="1" customWidth="1"/>
    <col min="21" max="24" width="11.421875" style="1" hidden="1" customWidth="1"/>
    <col min="25" max="25" width="3.00390625" style="130" bestFit="1" customWidth="1"/>
    <col min="26" max="246" width="11.421875" style="1" hidden="1" customWidth="1"/>
    <col min="247" max="16384" width="0" style="1" hidden="1" customWidth="1"/>
  </cols>
  <sheetData>
    <row r="1" spans="1:19" ht="18" customHeight="1">
      <c r="A1" s="4"/>
      <c r="C1" s="208" t="s">
        <v>130</v>
      </c>
      <c r="D1" s="209"/>
      <c r="E1" s="209"/>
      <c r="F1" s="209"/>
      <c r="G1" s="6"/>
      <c r="H1" s="7"/>
      <c r="I1" s="8"/>
      <c r="J1" s="8"/>
      <c r="K1" s="8"/>
      <c r="L1" s="8"/>
      <c r="M1" s="8"/>
      <c r="N1" s="7"/>
      <c r="O1" s="9"/>
      <c r="P1" s="216" t="s">
        <v>89</v>
      </c>
      <c r="Q1" s="195"/>
      <c r="R1" s="195"/>
      <c r="S1" s="6"/>
    </row>
    <row r="2" spans="1:19" ht="18" customHeight="1">
      <c r="A2" s="4"/>
      <c r="B2" s="116"/>
      <c r="C2" s="209"/>
      <c r="D2" s="209"/>
      <c r="E2" s="209"/>
      <c r="F2" s="209"/>
      <c r="G2" s="196" t="s">
        <v>98</v>
      </c>
      <c r="H2" s="197"/>
      <c r="I2" s="197"/>
      <c r="J2" s="197"/>
      <c r="K2" s="198"/>
      <c r="L2" s="8"/>
      <c r="M2" s="8"/>
      <c r="N2" s="7"/>
      <c r="O2" s="11"/>
      <c r="P2" s="216"/>
      <c r="Q2" s="12">
        <v>35</v>
      </c>
      <c r="R2" s="10"/>
      <c r="S2" s="6"/>
    </row>
    <row r="3" spans="1:19" ht="18" customHeight="1">
      <c r="A3" s="8"/>
      <c r="B3" s="116"/>
      <c r="C3" s="209"/>
      <c r="D3" s="209"/>
      <c r="E3" s="209"/>
      <c r="F3" s="209"/>
      <c r="G3" s="196" t="s">
        <v>131</v>
      </c>
      <c r="H3" s="197"/>
      <c r="I3" s="197"/>
      <c r="J3" s="197"/>
      <c r="K3" s="198"/>
      <c r="L3" s="8"/>
      <c r="M3" s="8"/>
      <c r="O3" s="7"/>
      <c r="P3" s="13" t="s">
        <v>90</v>
      </c>
      <c r="Q3" s="12"/>
      <c r="R3" s="13"/>
      <c r="S3" s="6"/>
    </row>
    <row r="4" spans="1:19" ht="15.75">
      <c r="A4" s="14"/>
      <c r="B4" s="6"/>
      <c r="D4" s="6"/>
      <c r="E4" s="6"/>
      <c r="F4" s="6"/>
      <c r="G4" s="199" t="s">
        <v>132</v>
      </c>
      <c r="H4" s="200"/>
      <c r="I4" s="200"/>
      <c r="J4" s="200"/>
      <c r="K4" s="201"/>
      <c r="L4" s="6"/>
      <c r="M4" s="82" t="s">
        <v>88</v>
      </c>
      <c r="O4" s="6"/>
      <c r="P4" s="6"/>
      <c r="Q4" s="12"/>
      <c r="R4" s="6"/>
      <c r="S4" s="6"/>
    </row>
    <row r="5" spans="1:19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7"/>
      <c r="P5" s="15"/>
      <c r="Q5" s="5"/>
      <c r="R5" s="15"/>
      <c r="S5" s="6"/>
    </row>
    <row r="6" spans="1:19" ht="20.1" customHeight="1">
      <c r="A6" s="93"/>
      <c r="B6" s="214" t="s">
        <v>112</v>
      </c>
      <c r="C6" s="214"/>
      <c r="D6" s="214"/>
      <c r="E6" s="214"/>
      <c r="F6" s="215"/>
      <c r="G6" s="211"/>
      <c r="H6" s="212"/>
      <c r="I6" s="212"/>
      <c r="J6" s="212"/>
      <c r="K6" s="213"/>
      <c r="L6" s="7"/>
      <c r="M6" s="82" t="s">
        <v>123</v>
      </c>
      <c r="O6" s="16"/>
      <c r="P6" s="15"/>
      <c r="Q6" s="5"/>
      <c r="R6" s="15"/>
      <c r="S6" s="6"/>
    </row>
    <row r="7" spans="1:19" ht="6" customHeight="1">
      <c r="A7" s="1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5"/>
      <c r="Q7" s="15"/>
      <c r="R7" s="15"/>
      <c r="S7" s="6"/>
    </row>
    <row r="8" spans="1:25" ht="12.75" customHeight="1">
      <c r="A8" s="177" t="s">
        <v>1</v>
      </c>
      <c r="B8" s="187" t="s">
        <v>4</v>
      </c>
      <c r="C8" s="189" t="s">
        <v>30</v>
      </c>
      <c r="D8" s="18" t="s">
        <v>31</v>
      </c>
      <c r="E8" s="18" t="s">
        <v>33</v>
      </c>
      <c r="F8" s="18" t="s">
        <v>35</v>
      </c>
      <c r="G8" s="42" t="s">
        <v>37</v>
      </c>
      <c r="H8" s="42" t="s">
        <v>38</v>
      </c>
      <c r="I8" s="43" t="s">
        <v>39</v>
      </c>
      <c r="J8" s="43" t="s">
        <v>72</v>
      </c>
      <c r="K8" s="191" t="s">
        <v>40</v>
      </c>
      <c r="L8" s="43" t="s">
        <v>2</v>
      </c>
      <c r="M8" s="43" t="s">
        <v>3</v>
      </c>
      <c r="N8" s="19"/>
      <c r="O8" s="19"/>
      <c r="P8" s="6"/>
      <c r="Q8" s="1"/>
      <c r="R8" s="1"/>
      <c r="V8" s="130"/>
      <c r="Y8" s="1"/>
    </row>
    <row r="9" spans="1:25" ht="12.75">
      <c r="A9" s="178"/>
      <c r="B9" s="188"/>
      <c r="C9" s="190"/>
      <c r="D9" s="44" t="s">
        <v>44</v>
      </c>
      <c r="E9" s="20" t="s">
        <v>73</v>
      </c>
      <c r="F9" s="44" t="s">
        <v>36</v>
      </c>
      <c r="G9" s="44" t="s">
        <v>32</v>
      </c>
      <c r="H9" s="44" t="s">
        <v>32</v>
      </c>
      <c r="I9" s="44" t="s">
        <v>36</v>
      </c>
      <c r="J9" s="44" t="s">
        <v>41</v>
      </c>
      <c r="K9" s="192"/>
      <c r="L9" s="69" t="s">
        <v>42</v>
      </c>
      <c r="M9" s="69" t="s">
        <v>42</v>
      </c>
      <c r="N9" s="17"/>
      <c r="O9" s="17"/>
      <c r="P9" s="6"/>
      <c r="Q9" s="1"/>
      <c r="R9" s="21" t="s">
        <v>7</v>
      </c>
      <c r="S9" s="21" t="s">
        <v>8</v>
      </c>
      <c r="T9" s="21" t="s">
        <v>5</v>
      </c>
      <c r="U9" s="21" t="s">
        <v>6</v>
      </c>
      <c r="V9" s="130"/>
      <c r="Y9" s="1"/>
    </row>
    <row r="10" spans="1:25" ht="13.5" customHeight="1">
      <c r="A10" s="70" t="s">
        <v>34</v>
      </c>
      <c r="B10" s="71" t="s">
        <v>124</v>
      </c>
      <c r="C10" s="71" t="s">
        <v>125</v>
      </c>
      <c r="D10" s="72">
        <v>33370</v>
      </c>
      <c r="E10" s="73" t="s">
        <v>116</v>
      </c>
      <c r="F10" s="73" t="s">
        <v>26</v>
      </c>
      <c r="G10" s="163">
        <v>45102</v>
      </c>
      <c r="H10" s="163">
        <v>45109</v>
      </c>
      <c r="I10" s="73" t="s">
        <v>126</v>
      </c>
      <c r="J10" s="71" t="s">
        <v>127</v>
      </c>
      <c r="K10" s="133" t="s">
        <v>128</v>
      </c>
      <c r="L10" s="133"/>
      <c r="M10" s="134"/>
      <c r="N10" s="135"/>
      <c r="O10" s="135"/>
      <c r="P10" s="6"/>
      <c r="Q10" s="22" t="s">
        <v>9</v>
      </c>
      <c r="R10" s="23">
        <f>PACK1+(3*_EN1)</f>
        <v>240</v>
      </c>
      <c r="S10" s="23">
        <f>2*_EN1</f>
        <v>40</v>
      </c>
      <c r="T10" s="23">
        <f>_EM1</f>
        <v>13</v>
      </c>
      <c r="U10" s="23">
        <f>2*_EN1</f>
        <v>40</v>
      </c>
      <c r="V10" s="130"/>
      <c r="Y10" s="1"/>
    </row>
    <row r="11" spans="1:25" ht="20.1" customHeight="1">
      <c r="A11" s="24">
        <v>1</v>
      </c>
      <c r="B11" s="25"/>
      <c r="C11" s="25"/>
      <c r="D11" s="45"/>
      <c r="E11" s="66"/>
      <c r="F11" s="66"/>
      <c r="G11" s="66"/>
      <c r="H11" s="66"/>
      <c r="I11" s="66"/>
      <c r="J11" s="66"/>
      <c r="K11" s="66"/>
      <c r="L11" s="66"/>
      <c r="M11" s="66"/>
      <c r="N11" s="27"/>
      <c r="O11" s="27"/>
      <c r="P11" s="6"/>
      <c r="Q11" s="22"/>
      <c r="R11" s="23"/>
      <c r="S11" s="23"/>
      <c r="T11" s="23"/>
      <c r="U11" s="23"/>
      <c r="V11" s="130" t="str">
        <f>IF(B11="","",10)</f>
        <v/>
      </c>
      <c r="Y11" s="1"/>
    </row>
    <row r="12" spans="1:25" ht="20.1" customHeight="1">
      <c r="A12" s="28">
        <v>2</v>
      </c>
      <c r="B12" s="25"/>
      <c r="C12" s="25"/>
      <c r="D12" s="45"/>
      <c r="E12" s="66"/>
      <c r="F12" s="66"/>
      <c r="G12"/>
      <c r="H12" s="66"/>
      <c r="I12" s="66"/>
      <c r="J12" s="66"/>
      <c r="K12" s="66"/>
      <c r="L12" s="66"/>
      <c r="M12" s="66"/>
      <c r="N12" s="27"/>
      <c r="O12" s="27"/>
      <c r="P12" s="6"/>
      <c r="Q12" s="22" t="s">
        <v>11</v>
      </c>
      <c r="R12" s="23">
        <f>PACK1-_EN1</f>
        <v>160</v>
      </c>
      <c r="S12" s="23"/>
      <c r="T12" s="23">
        <f>_EM1</f>
        <v>13</v>
      </c>
      <c r="U12" s="23">
        <f>_EN1</f>
        <v>20</v>
      </c>
      <c r="V12" s="130" t="str">
        <f aca="true" t="shared" si="0" ref="V12:V25">IF(B12="","",10)</f>
        <v/>
      </c>
      <c r="Y12" s="1"/>
    </row>
    <row r="13" spans="1:25" ht="20.1" customHeight="1">
      <c r="A13" s="28">
        <v>3</v>
      </c>
      <c r="B13" s="25"/>
      <c r="C13" s="25"/>
      <c r="D13" s="45"/>
      <c r="E13" s="66"/>
      <c r="F13" s="66"/>
      <c r="G13" s="66"/>
      <c r="H13" s="66"/>
      <c r="I13" s="66"/>
      <c r="J13" s="66"/>
      <c r="K13" s="66"/>
      <c r="L13" s="66"/>
      <c r="M13" s="66"/>
      <c r="N13" s="27"/>
      <c r="O13" s="27"/>
      <c r="P13" s="6"/>
      <c r="Q13" s="22" t="s">
        <v>12</v>
      </c>
      <c r="R13" s="23">
        <f>PACK2+(3*_EN2)</f>
        <v>265</v>
      </c>
      <c r="S13" s="23">
        <f>2*_EN2</f>
        <v>50</v>
      </c>
      <c r="T13" s="23">
        <f>_EM2</f>
        <v>13</v>
      </c>
      <c r="U13" s="23">
        <f>2*_EN2</f>
        <v>50</v>
      </c>
      <c r="V13" s="130" t="str">
        <f t="shared" si="0"/>
        <v/>
      </c>
      <c r="Y13" s="1"/>
    </row>
    <row r="14" spans="1:25" ht="20.1" customHeight="1">
      <c r="A14" s="28">
        <v>4</v>
      </c>
      <c r="B14" s="25"/>
      <c r="C14" s="25"/>
      <c r="D14" s="45"/>
      <c r="E14" s="66"/>
      <c r="F14" s="66"/>
      <c r="G14" s="66"/>
      <c r="H14" s="66"/>
      <c r="I14" s="66"/>
      <c r="J14" s="66"/>
      <c r="K14" s="66"/>
      <c r="L14" s="66"/>
      <c r="M14" s="66"/>
      <c r="N14" s="27"/>
      <c r="O14" s="27"/>
      <c r="P14" s="6"/>
      <c r="Q14" s="22" t="s">
        <v>13</v>
      </c>
      <c r="R14" s="23">
        <f>PACK2</f>
        <v>190</v>
      </c>
      <c r="S14" s="23"/>
      <c r="T14" s="23">
        <f>_EM2</f>
        <v>13</v>
      </c>
      <c r="U14" s="23">
        <f>_EN2</f>
        <v>25</v>
      </c>
      <c r="V14" s="130" t="str">
        <f t="shared" si="0"/>
        <v/>
      </c>
      <c r="Y14" s="1"/>
    </row>
    <row r="15" spans="1:25" ht="20.1" customHeight="1">
      <c r="A15" s="131">
        <v>5</v>
      </c>
      <c r="B15" s="25"/>
      <c r="C15" s="25"/>
      <c r="D15" s="45"/>
      <c r="E15" s="66"/>
      <c r="F15" s="66"/>
      <c r="G15" s="66"/>
      <c r="H15" s="66"/>
      <c r="I15" s="66"/>
      <c r="J15" s="66"/>
      <c r="K15" s="66"/>
      <c r="L15" s="66"/>
      <c r="M15" s="66"/>
      <c r="N15" s="27"/>
      <c r="O15" s="27"/>
      <c r="P15" s="6"/>
      <c r="Q15" s="22" t="s">
        <v>14</v>
      </c>
      <c r="R15" s="23">
        <f>PACKFULL+(3*_ENFULL)</f>
        <v>315</v>
      </c>
      <c r="S15" s="23">
        <f>2*_ENFULL</f>
        <v>70</v>
      </c>
      <c r="T15" s="23">
        <f>_EMFULL</f>
        <v>13</v>
      </c>
      <c r="U15" s="23">
        <f>2*_ENFULL</f>
        <v>70</v>
      </c>
      <c r="V15" s="130" t="str">
        <f t="shared" si="0"/>
        <v/>
      </c>
      <c r="Y15" s="1"/>
    </row>
    <row r="16" spans="1:25" ht="20.1" customHeight="1">
      <c r="A16" s="28">
        <v>6</v>
      </c>
      <c r="B16" s="25"/>
      <c r="C16" s="25"/>
      <c r="D16" s="45"/>
      <c r="E16" s="66"/>
      <c r="F16" s="66"/>
      <c r="G16" s="66"/>
      <c r="H16" s="66"/>
      <c r="I16" s="66"/>
      <c r="J16" s="66"/>
      <c r="K16" s="66"/>
      <c r="L16" s="66"/>
      <c r="M16" s="66"/>
      <c r="N16" s="27"/>
      <c r="O16" s="27"/>
      <c r="P16" s="6"/>
      <c r="Q16" s="22" t="s">
        <v>15</v>
      </c>
      <c r="R16" s="23">
        <f>PACKFULL</f>
        <v>210</v>
      </c>
      <c r="S16" s="23"/>
      <c r="T16" s="23">
        <f>_EMFULL</f>
        <v>13</v>
      </c>
      <c r="U16" s="23">
        <f>_ENFULL</f>
        <v>35</v>
      </c>
      <c r="V16" s="130" t="str">
        <f t="shared" si="0"/>
        <v/>
      </c>
      <c r="Y16" s="1"/>
    </row>
    <row r="17" spans="1:25" ht="20.1" customHeight="1">
      <c r="A17" s="28">
        <v>7</v>
      </c>
      <c r="B17" s="25"/>
      <c r="C17" s="25"/>
      <c r="D17" s="45"/>
      <c r="E17" s="66"/>
      <c r="F17" s="66"/>
      <c r="G17" s="66"/>
      <c r="H17" s="66"/>
      <c r="I17" s="66"/>
      <c r="J17" s="66"/>
      <c r="K17" s="66"/>
      <c r="L17" s="66"/>
      <c r="M17" s="66"/>
      <c r="N17" s="27"/>
      <c r="O17" s="27"/>
      <c r="P17" s="6"/>
      <c r="Q17" s="1"/>
      <c r="R17" s="1"/>
      <c r="V17" s="130" t="str">
        <f t="shared" si="0"/>
        <v/>
      </c>
      <c r="Y17" s="1"/>
    </row>
    <row r="18" spans="1:25" ht="20.1" customHeight="1">
      <c r="A18" s="28">
        <v>8</v>
      </c>
      <c r="B18" s="25"/>
      <c r="C18" s="25"/>
      <c r="D18" s="45"/>
      <c r="E18" s="66"/>
      <c r="F18" s="66"/>
      <c r="G18" s="66"/>
      <c r="H18" s="66"/>
      <c r="I18" s="66"/>
      <c r="J18" s="66"/>
      <c r="K18" s="66"/>
      <c r="L18" s="66"/>
      <c r="M18" s="66"/>
      <c r="N18" s="27"/>
      <c r="O18" s="27"/>
      <c r="P18" s="6"/>
      <c r="Q18" s="30" t="s">
        <v>16</v>
      </c>
      <c r="R18" s="23">
        <v>180</v>
      </c>
      <c r="V18" s="130" t="str">
        <f t="shared" si="0"/>
        <v/>
      </c>
      <c r="Y18" s="1"/>
    </row>
    <row r="19" spans="1:25" ht="20.1" customHeight="1">
      <c r="A19" s="28">
        <v>9</v>
      </c>
      <c r="B19" s="25"/>
      <c r="C19" s="25"/>
      <c r="D19" s="45"/>
      <c r="E19" s="66"/>
      <c r="F19" s="66"/>
      <c r="G19" s="66"/>
      <c r="H19" s="66"/>
      <c r="I19" s="66"/>
      <c r="J19"/>
      <c r="K19" s="66"/>
      <c r="L19" s="66"/>
      <c r="M19" s="66"/>
      <c r="N19" s="27"/>
      <c r="O19" s="27"/>
      <c r="P19" s="6"/>
      <c r="Q19" s="30" t="s">
        <v>17</v>
      </c>
      <c r="R19" s="23">
        <v>190</v>
      </c>
      <c r="V19" s="130" t="str">
        <f t="shared" si="0"/>
        <v/>
      </c>
      <c r="Y19" s="1"/>
    </row>
    <row r="20" spans="1:25" ht="20.1" customHeight="1">
      <c r="A20" s="28">
        <v>10</v>
      </c>
      <c r="B20" s="25"/>
      <c r="C20" s="25"/>
      <c r="D20" s="45"/>
      <c r="E20" s="66"/>
      <c r="F20" s="66"/>
      <c r="G20" s="66"/>
      <c r="H20" s="66"/>
      <c r="I20" s="66"/>
      <c r="J20" s="66"/>
      <c r="K20" s="66"/>
      <c r="L20" s="66"/>
      <c r="M20" s="66"/>
      <c r="N20" s="27"/>
      <c r="O20" s="27"/>
      <c r="P20" s="6"/>
      <c r="Q20" s="30" t="s">
        <v>18</v>
      </c>
      <c r="R20" s="23">
        <v>210</v>
      </c>
      <c r="V20" s="130" t="str">
        <f t="shared" si="0"/>
        <v/>
      </c>
      <c r="Y20" s="1"/>
    </row>
    <row r="21" spans="1:25" ht="20.1" customHeight="1">
      <c r="A21" s="28">
        <v>11</v>
      </c>
      <c r="B21" s="25"/>
      <c r="C21" s="25"/>
      <c r="D21" s="45"/>
      <c r="E21" s="66"/>
      <c r="F21" s="66"/>
      <c r="G21" s="66"/>
      <c r="H21" s="66"/>
      <c r="I21" s="66"/>
      <c r="J21" s="66"/>
      <c r="K21" s="66"/>
      <c r="L21" s="66"/>
      <c r="M21" s="66"/>
      <c r="N21" s="27"/>
      <c r="O21" s="27"/>
      <c r="P21" s="6"/>
      <c r="Q21" s="30" t="s">
        <v>19</v>
      </c>
      <c r="R21" s="23">
        <v>13</v>
      </c>
      <c r="V21" s="130" t="str">
        <f t="shared" si="0"/>
        <v/>
      </c>
      <c r="Y21" s="1"/>
    </row>
    <row r="22" spans="1:25" ht="20.1" customHeight="1">
      <c r="A22" s="28">
        <v>12</v>
      </c>
      <c r="B22" s="25"/>
      <c r="C22" s="25"/>
      <c r="D22" s="45"/>
      <c r="E22" s="66"/>
      <c r="F22" s="66"/>
      <c r="G22" s="66"/>
      <c r="H22" s="66"/>
      <c r="I22" s="66"/>
      <c r="J22" s="66"/>
      <c r="K22" s="66"/>
      <c r="L22" s="66"/>
      <c r="M22" s="66"/>
      <c r="N22" s="27"/>
      <c r="O22" s="27"/>
      <c r="P22" s="6"/>
      <c r="Q22" s="30" t="s">
        <v>20</v>
      </c>
      <c r="R22" s="23">
        <v>13</v>
      </c>
      <c r="V22" s="130" t="str">
        <f t="shared" si="0"/>
        <v/>
      </c>
      <c r="Y22" s="1"/>
    </row>
    <row r="23" spans="1:25" ht="20.1" customHeight="1">
      <c r="A23" s="28">
        <v>13</v>
      </c>
      <c r="B23" s="25"/>
      <c r="C23" s="25"/>
      <c r="D23" s="45"/>
      <c r="E23" s="66"/>
      <c r="F23" s="66"/>
      <c r="G23" s="66"/>
      <c r="H23" s="66"/>
      <c r="I23" s="66"/>
      <c r="J23" s="66"/>
      <c r="K23" s="66"/>
      <c r="L23" s="66"/>
      <c r="M23" s="66"/>
      <c r="N23" s="27"/>
      <c r="O23" s="27"/>
      <c r="P23" s="6"/>
      <c r="Q23" s="30" t="s">
        <v>21</v>
      </c>
      <c r="R23" s="23">
        <v>13</v>
      </c>
      <c r="V23" s="130" t="str">
        <f t="shared" si="0"/>
        <v/>
      </c>
      <c r="Y23" s="1"/>
    </row>
    <row r="24" spans="1:25" ht="20.1" customHeight="1">
      <c r="A24" s="28">
        <v>14</v>
      </c>
      <c r="B24" s="25"/>
      <c r="C24" s="25"/>
      <c r="D24" s="45"/>
      <c r="E24" s="66"/>
      <c r="F24" s="66"/>
      <c r="G24" s="66"/>
      <c r="H24" s="66"/>
      <c r="I24" s="66"/>
      <c r="J24" s="66"/>
      <c r="K24" s="66"/>
      <c r="L24" s="66"/>
      <c r="M24" s="66"/>
      <c r="N24" s="27"/>
      <c r="O24" s="27"/>
      <c r="P24" s="6"/>
      <c r="Q24" s="30" t="s">
        <v>22</v>
      </c>
      <c r="R24" s="23">
        <v>20</v>
      </c>
      <c r="V24" s="130" t="str">
        <f t="shared" si="0"/>
        <v/>
      </c>
      <c r="Y24" s="1"/>
    </row>
    <row r="25" spans="1:25" ht="20.1" customHeight="1">
      <c r="A25" s="28">
        <v>15</v>
      </c>
      <c r="B25" s="25"/>
      <c r="C25" s="25"/>
      <c r="D25" s="45"/>
      <c r="E25" s="66"/>
      <c r="F25" s="66"/>
      <c r="G25" s="66"/>
      <c r="H25" s="66"/>
      <c r="I25" s="66"/>
      <c r="J25" s="66"/>
      <c r="K25" s="66"/>
      <c r="L25" s="66"/>
      <c r="M25" s="66"/>
      <c r="N25" s="27"/>
      <c r="O25" s="27"/>
      <c r="P25" s="6"/>
      <c r="Q25" s="30" t="s">
        <v>23</v>
      </c>
      <c r="R25" s="23">
        <v>25</v>
      </c>
      <c r="V25" s="130" t="str">
        <f t="shared" si="0"/>
        <v/>
      </c>
      <c r="Y25" s="1"/>
    </row>
    <row r="26" spans="1:21" ht="19.9" customHeight="1">
      <c r="A26" s="31"/>
      <c r="B26" s="85"/>
      <c r="C26" s="85"/>
      <c r="E26" s="31"/>
      <c r="F26" s="31"/>
      <c r="G26" s="31"/>
      <c r="H26" s="31"/>
      <c r="I26" s="31"/>
      <c r="J26" s="32"/>
      <c r="K26" s="32"/>
      <c r="L26" s="136"/>
      <c r="M26" s="32"/>
      <c r="N26" s="137"/>
      <c r="O26" s="203"/>
      <c r="P26" s="204"/>
      <c r="Q26" s="27"/>
      <c r="R26" s="27"/>
      <c r="S26" s="6"/>
      <c r="T26" s="30" t="s">
        <v>24</v>
      </c>
      <c r="U26" s="23">
        <v>35</v>
      </c>
    </row>
    <row r="27" spans="1:19" ht="19.9" customHeight="1">
      <c r="A27" s="193" t="s">
        <v>122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57"/>
      <c r="L27" s="31"/>
      <c r="M27" s="31"/>
      <c r="N27" s="138"/>
      <c r="O27" s="139"/>
      <c r="P27" s="140"/>
      <c r="Q27" s="27"/>
      <c r="R27" s="27"/>
      <c r="S27" s="6"/>
    </row>
    <row r="28" spans="1:19" ht="19.9" customHeight="1">
      <c r="A28" s="31"/>
      <c r="B28" s="85"/>
      <c r="C28" s="83"/>
      <c r="E28" s="2"/>
      <c r="F28" s="84"/>
      <c r="G28" s="84"/>
      <c r="H28" s="31"/>
      <c r="I28" s="31"/>
      <c r="J28" s="31"/>
      <c r="K28" s="158"/>
      <c r="L28" s="33"/>
      <c r="M28" s="33"/>
      <c r="N28" s="138"/>
      <c r="O28" s="205"/>
      <c r="P28" s="205"/>
      <c r="Q28" s="34"/>
      <c r="R28" s="34"/>
      <c r="S28" s="6"/>
    </row>
    <row r="29" spans="1:19" ht="19.9" customHeight="1">
      <c r="A29" s="179"/>
      <c r="B29" s="180"/>
      <c r="C29" s="180"/>
      <c r="D29" s="180"/>
      <c r="E29" s="180"/>
      <c r="F29" s="180"/>
      <c r="G29" s="180"/>
      <c r="H29" s="180"/>
      <c r="I29" s="180"/>
      <c r="J29" s="180"/>
      <c r="K29" s="181"/>
      <c r="L29" s="35"/>
      <c r="M29" s="33" t="s">
        <v>25</v>
      </c>
      <c r="N29" s="159"/>
      <c r="O29" s="207"/>
      <c r="P29" s="207"/>
      <c r="Q29" s="15"/>
      <c r="R29" s="15"/>
      <c r="S29" s="6"/>
    </row>
    <row r="30" spans="1:19" ht="12.75">
      <c r="A30" s="182"/>
      <c r="B30" s="183"/>
      <c r="C30" s="183"/>
      <c r="D30" s="183"/>
      <c r="E30" s="183"/>
      <c r="F30" s="183"/>
      <c r="G30" s="183"/>
      <c r="H30" s="183"/>
      <c r="I30" s="183"/>
      <c r="J30" s="183"/>
      <c r="K30" s="181"/>
      <c r="L30" s="7"/>
      <c r="M30" s="7"/>
      <c r="N30" s="7"/>
      <c r="O30" s="7"/>
      <c r="P30" s="15"/>
      <c r="Q30" s="15"/>
      <c r="R30" s="15"/>
      <c r="S30" s="6"/>
    </row>
    <row r="31" spans="1:19" ht="12.75">
      <c r="A31" s="182"/>
      <c r="B31" s="183"/>
      <c r="C31" s="183"/>
      <c r="D31" s="183"/>
      <c r="E31" s="183"/>
      <c r="F31" s="183"/>
      <c r="G31" s="183"/>
      <c r="H31" s="183"/>
      <c r="I31" s="183"/>
      <c r="J31" s="183"/>
      <c r="K31" s="181"/>
      <c r="L31" s="36"/>
      <c r="N31" s="206"/>
      <c r="O31" s="206"/>
      <c r="P31" s="206"/>
      <c r="Q31" s="17"/>
      <c r="R31" s="17"/>
      <c r="S31" s="6"/>
    </row>
    <row r="32" spans="1:19" ht="12.75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1"/>
      <c r="L32" s="7"/>
      <c r="M32" s="35" t="s">
        <v>99</v>
      </c>
      <c r="N32" s="202"/>
      <c r="O32" s="202"/>
      <c r="P32" s="202"/>
      <c r="Q32" s="15"/>
      <c r="R32" s="15"/>
      <c r="S32" s="6"/>
    </row>
    <row r="33" spans="1:19" ht="12.75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1"/>
      <c r="L33" s="7"/>
      <c r="M33" s="37"/>
      <c r="N33" s="202"/>
      <c r="O33" s="202"/>
      <c r="P33" s="202"/>
      <c r="Q33" s="17"/>
      <c r="R33" s="17"/>
      <c r="S33" s="6"/>
    </row>
    <row r="34" spans="1:19" ht="12.75">
      <c r="A34" s="182"/>
      <c r="B34" s="183"/>
      <c r="C34" s="183"/>
      <c r="D34" s="183"/>
      <c r="E34" s="183"/>
      <c r="F34" s="183"/>
      <c r="G34" s="183"/>
      <c r="H34" s="183"/>
      <c r="I34" s="183"/>
      <c r="J34" s="183"/>
      <c r="K34" s="181"/>
      <c r="L34" s="217" t="s">
        <v>111</v>
      </c>
      <c r="M34" s="217"/>
      <c r="N34" s="206"/>
      <c r="O34" s="206"/>
      <c r="P34" s="206"/>
      <c r="Q34" s="17"/>
      <c r="R34" s="17"/>
      <c r="S34" s="6"/>
    </row>
    <row r="35" spans="1:19" ht="12.75">
      <c r="A35" s="182"/>
      <c r="B35" s="183"/>
      <c r="C35" s="183"/>
      <c r="D35" s="183"/>
      <c r="E35" s="183"/>
      <c r="F35" s="183"/>
      <c r="G35" s="183"/>
      <c r="H35" s="183"/>
      <c r="I35" s="183"/>
      <c r="J35" s="183"/>
      <c r="K35" s="181"/>
      <c r="L35" s="7"/>
      <c r="M35" s="35"/>
      <c r="N35" s="7"/>
      <c r="O35" s="7"/>
      <c r="P35" s="7"/>
      <c r="Q35" s="7"/>
      <c r="R35" s="7"/>
      <c r="S35" s="6"/>
    </row>
    <row r="36" spans="1:19" ht="12.75">
      <c r="A36" s="182"/>
      <c r="B36" s="183"/>
      <c r="C36" s="183"/>
      <c r="D36" s="183"/>
      <c r="E36" s="183"/>
      <c r="F36" s="183"/>
      <c r="G36" s="183"/>
      <c r="H36" s="183"/>
      <c r="I36" s="183"/>
      <c r="J36" s="183"/>
      <c r="K36" s="181"/>
      <c r="L36" s="7"/>
      <c r="M36" s="35" t="s">
        <v>100</v>
      </c>
      <c r="N36" s="210"/>
      <c r="O36" s="202"/>
      <c r="P36" s="202"/>
      <c r="Q36" s="7"/>
      <c r="R36" s="7"/>
      <c r="S36" s="6"/>
    </row>
    <row r="37" spans="1:19" ht="12.75">
      <c r="A37" s="182"/>
      <c r="B37" s="183"/>
      <c r="C37" s="183"/>
      <c r="D37" s="183"/>
      <c r="E37" s="183"/>
      <c r="F37" s="183"/>
      <c r="G37" s="183"/>
      <c r="H37" s="183"/>
      <c r="I37" s="183"/>
      <c r="J37" s="183"/>
      <c r="K37" s="181"/>
      <c r="L37" s="7"/>
      <c r="M37" s="7"/>
      <c r="N37" s="7"/>
      <c r="O37" s="7"/>
      <c r="P37" s="15"/>
      <c r="Q37" s="15"/>
      <c r="R37" s="15"/>
      <c r="S37" s="6"/>
    </row>
    <row r="38" spans="1:19" ht="12.75">
      <c r="A38" s="184"/>
      <c r="B38" s="185"/>
      <c r="C38" s="185"/>
      <c r="D38" s="185"/>
      <c r="E38" s="185"/>
      <c r="F38" s="185"/>
      <c r="G38" s="185"/>
      <c r="H38" s="185"/>
      <c r="I38" s="185"/>
      <c r="J38" s="185"/>
      <c r="K38" s="186"/>
      <c r="L38" s="6"/>
      <c r="M38" s="6"/>
      <c r="N38" s="6"/>
      <c r="O38" s="6"/>
      <c r="P38" s="39"/>
      <c r="Q38" s="39"/>
      <c r="R38" s="39"/>
      <c r="S38" s="6"/>
    </row>
    <row r="39" spans="1:19" ht="12.75" hidden="1">
      <c r="A39" s="38" t="s">
        <v>29</v>
      </c>
      <c r="B39" s="6"/>
      <c r="C39" s="3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39"/>
      <c r="Q39" s="39"/>
      <c r="R39" s="39"/>
      <c r="S39" s="6"/>
    </row>
    <row r="40" spans="1:19" ht="12.75" hidden="1">
      <c r="A40" s="40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39"/>
      <c r="Q40" s="39"/>
      <c r="R40" s="39"/>
      <c r="S40" s="6"/>
    </row>
    <row r="41" spans="1:19" ht="12.75" hidden="1">
      <c r="A41" s="40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39"/>
      <c r="Q41" s="39"/>
      <c r="R41" s="39"/>
      <c r="S41" s="6"/>
    </row>
    <row r="42" spans="1:11" ht="12.75" hidden="1">
      <c r="A42" s="40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ht="12.75" hidden="1"/>
    <row r="44" spans="2:4" ht="12.75" hidden="1">
      <c r="B44" s="1">
        <v>1</v>
      </c>
      <c r="C44" s="1">
        <v>1</v>
      </c>
      <c r="D44" s="1">
        <v>1989</v>
      </c>
    </row>
    <row r="45" spans="2:4" ht="12.75" hidden="1">
      <c r="B45" s="1">
        <v>2</v>
      </c>
      <c r="C45" s="1">
        <v>2</v>
      </c>
      <c r="D45" s="1">
        <v>1990</v>
      </c>
    </row>
    <row r="46" spans="2:4" ht="12.75" hidden="1">
      <c r="B46" s="1">
        <v>3</v>
      </c>
      <c r="C46" s="1">
        <v>3</v>
      </c>
      <c r="D46" s="1">
        <v>1991</v>
      </c>
    </row>
    <row r="47" spans="2:4" ht="12.75" hidden="1">
      <c r="B47" s="1">
        <v>4</v>
      </c>
      <c r="C47" s="1">
        <v>4</v>
      </c>
      <c r="D47" s="1">
        <v>1992</v>
      </c>
    </row>
    <row r="48" spans="2:18" ht="12.75" hidden="1">
      <c r="B48" s="1">
        <v>5</v>
      </c>
      <c r="C48" s="1">
        <v>5</v>
      </c>
      <c r="D48" s="1">
        <v>1993</v>
      </c>
      <c r="P48" s="1"/>
      <c r="Q48" s="1"/>
      <c r="R48" s="1"/>
    </row>
    <row r="49" spans="1:18" ht="12.75" hidden="1">
      <c r="A49" s="1"/>
      <c r="B49" s="1">
        <v>6</v>
      </c>
      <c r="C49" s="1">
        <v>6</v>
      </c>
      <c r="D49" s="1">
        <v>1994</v>
      </c>
      <c r="P49" s="1"/>
      <c r="Q49" s="1"/>
      <c r="R49" s="1"/>
    </row>
    <row r="50" spans="1:18" ht="12.75" hidden="1">
      <c r="A50" s="1"/>
      <c r="B50" s="1">
        <v>7</v>
      </c>
      <c r="C50" s="1">
        <v>7</v>
      </c>
      <c r="D50" s="1">
        <v>1995</v>
      </c>
      <c r="P50" s="1"/>
      <c r="Q50" s="1"/>
      <c r="R50" s="1"/>
    </row>
    <row r="51" spans="1:18" ht="12.75" hidden="1">
      <c r="A51" s="1"/>
      <c r="B51" s="1">
        <v>8</v>
      </c>
      <c r="C51" s="1">
        <v>8</v>
      </c>
      <c r="D51" s="1">
        <v>1996</v>
      </c>
      <c r="P51" s="1"/>
      <c r="Q51" s="1"/>
      <c r="R51" s="1"/>
    </row>
    <row r="52" spans="1:18" ht="12.75" hidden="1">
      <c r="A52" s="1"/>
      <c r="B52" s="1">
        <v>9</v>
      </c>
      <c r="C52" s="1">
        <v>9</v>
      </c>
      <c r="D52" s="1">
        <v>1997</v>
      </c>
      <c r="P52" s="1"/>
      <c r="Q52" s="1"/>
      <c r="R52" s="1"/>
    </row>
    <row r="53" spans="1:18" ht="12.75" hidden="1">
      <c r="A53" s="1"/>
      <c r="B53" s="1">
        <v>10</v>
      </c>
      <c r="C53" s="1">
        <v>10</v>
      </c>
      <c r="D53" s="1">
        <v>1998</v>
      </c>
      <c r="P53" s="1"/>
      <c r="Q53" s="1"/>
      <c r="R53" s="1"/>
    </row>
    <row r="54" spans="1:18" ht="12.75" hidden="1">
      <c r="A54" s="1"/>
      <c r="B54" s="1">
        <v>11</v>
      </c>
      <c r="C54" s="1">
        <v>11</v>
      </c>
      <c r="D54" s="1">
        <v>1999</v>
      </c>
      <c r="P54" s="1"/>
      <c r="Q54" s="1"/>
      <c r="R54" s="1"/>
    </row>
    <row r="55" spans="1:18" ht="12.75" hidden="1">
      <c r="A55" s="1"/>
      <c r="B55" s="1">
        <v>12</v>
      </c>
      <c r="C55" s="1">
        <v>12</v>
      </c>
      <c r="D55" s="1">
        <v>2000</v>
      </c>
      <c r="P55" s="1"/>
      <c r="Q55" s="1"/>
      <c r="R55" s="1"/>
    </row>
    <row r="56" spans="1:18" ht="12.75" hidden="1">
      <c r="A56" s="1"/>
      <c r="B56" s="1">
        <v>13</v>
      </c>
      <c r="D56" s="1">
        <v>2001</v>
      </c>
      <c r="P56" s="1"/>
      <c r="Q56" s="1"/>
      <c r="R56" s="1"/>
    </row>
    <row r="57" spans="1:18" ht="12.75" hidden="1">
      <c r="A57" s="1"/>
      <c r="B57" s="1">
        <v>14</v>
      </c>
      <c r="D57" s="1">
        <v>2002</v>
      </c>
      <c r="P57" s="1"/>
      <c r="Q57" s="1"/>
      <c r="R57" s="1"/>
    </row>
    <row r="58" spans="1:18" ht="12.75" hidden="1">
      <c r="A58" s="1"/>
      <c r="B58" s="1">
        <v>15</v>
      </c>
      <c r="D58" s="1">
        <v>2003</v>
      </c>
      <c r="P58" s="1"/>
      <c r="Q58" s="1"/>
      <c r="R58" s="1"/>
    </row>
    <row r="59" spans="1:18" ht="12.75" hidden="1">
      <c r="A59" s="1"/>
      <c r="B59" s="1">
        <v>16</v>
      </c>
      <c r="D59" s="1">
        <v>2004</v>
      </c>
      <c r="P59" s="1"/>
      <c r="Q59" s="1"/>
      <c r="R59" s="1"/>
    </row>
    <row r="60" spans="1:18" ht="12.75" hidden="1">
      <c r="A60" s="1"/>
      <c r="B60" s="1">
        <v>17</v>
      </c>
      <c r="D60" s="1">
        <v>2005</v>
      </c>
      <c r="P60" s="1"/>
      <c r="Q60" s="1"/>
      <c r="R60" s="1"/>
    </row>
    <row r="61" spans="1:18" ht="12.75" hidden="1">
      <c r="A61" s="1"/>
      <c r="B61" s="1">
        <v>18</v>
      </c>
      <c r="D61" s="1">
        <v>2006</v>
      </c>
      <c r="P61" s="1"/>
      <c r="Q61" s="1"/>
      <c r="R61" s="1"/>
    </row>
    <row r="62" spans="1:18" ht="12.75" hidden="1">
      <c r="A62" s="1"/>
      <c r="B62" s="1">
        <v>19</v>
      </c>
      <c r="D62" s="1">
        <v>2007</v>
      </c>
      <c r="P62" s="1"/>
      <c r="Q62" s="1"/>
      <c r="R62" s="1"/>
    </row>
    <row r="63" spans="1:18" ht="12.75" hidden="1">
      <c r="A63" s="1"/>
      <c r="B63" s="1">
        <v>20</v>
      </c>
      <c r="P63" s="1"/>
      <c r="Q63" s="1"/>
      <c r="R63" s="1"/>
    </row>
    <row r="64" spans="1:18" ht="12.75" hidden="1">
      <c r="A64" s="1"/>
      <c r="B64" s="1">
        <v>21</v>
      </c>
      <c r="P64" s="1"/>
      <c r="Q64" s="1"/>
      <c r="R64" s="1"/>
    </row>
    <row r="65" spans="1:18" ht="12.75" hidden="1">
      <c r="A65" s="1"/>
      <c r="B65" s="1">
        <v>22</v>
      </c>
      <c r="P65" s="1"/>
      <c r="Q65" s="1"/>
      <c r="R65" s="1"/>
    </row>
    <row r="66" spans="1:18" ht="12.75" hidden="1">
      <c r="A66" s="1"/>
      <c r="B66" s="1">
        <v>23</v>
      </c>
      <c r="P66" s="1"/>
      <c r="Q66" s="1"/>
      <c r="R66" s="1"/>
    </row>
    <row r="67" spans="1:18" ht="12.75" hidden="1">
      <c r="A67" s="1"/>
      <c r="B67" s="1">
        <v>24</v>
      </c>
      <c r="P67" s="1"/>
      <c r="Q67" s="1"/>
      <c r="R67" s="1"/>
    </row>
    <row r="68" spans="1:18" ht="12.75" hidden="1">
      <c r="A68" s="1"/>
      <c r="B68" s="1">
        <v>25</v>
      </c>
      <c r="P68" s="1"/>
      <c r="Q68" s="1"/>
      <c r="R68" s="1"/>
    </row>
    <row r="69" spans="1:18" ht="12.75" hidden="1">
      <c r="A69" s="1"/>
      <c r="B69" s="1">
        <v>26</v>
      </c>
      <c r="P69" s="1"/>
      <c r="Q69" s="1"/>
      <c r="R69" s="1"/>
    </row>
    <row r="70" spans="1:18" ht="12.75" hidden="1">
      <c r="A70" s="1"/>
      <c r="B70" s="1">
        <v>27</v>
      </c>
      <c r="P70" s="1"/>
      <c r="Q70" s="1"/>
      <c r="R70" s="1"/>
    </row>
    <row r="71" spans="1:18" ht="12.75" hidden="1">
      <c r="A71" s="1"/>
      <c r="B71" s="1">
        <v>28</v>
      </c>
      <c r="P71" s="1"/>
      <c r="Q71" s="1"/>
      <c r="R71" s="1"/>
    </row>
    <row r="72" spans="1:18" ht="12.75" hidden="1">
      <c r="A72" s="1"/>
      <c r="B72" s="1">
        <v>29</v>
      </c>
      <c r="P72" s="1"/>
      <c r="Q72" s="1"/>
      <c r="R72" s="1"/>
    </row>
    <row r="73" spans="1:18" ht="12.75" hidden="1">
      <c r="A73" s="1"/>
      <c r="B73" s="1">
        <v>30</v>
      </c>
      <c r="P73" s="1"/>
      <c r="Q73" s="1"/>
      <c r="R73" s="1"/>
    </row>
    <row r="74" spans="1:2" ht="0" hidden="1">
      <c r="A74" s="1"/>
      <c r="B74" s="1">
        <v>31</v>
      </c>
    </row>
    <row r="81" ht="0" hidden="1"/>
  </sheetData>
  <sheetProtection selectLockedCells="1"/>
  <mergeCells count="23">
    <mergeCell ref="C1:F3"/>
    <mergeCell ref="N36:P36"/>
    <mergeCell ref="G6:K6"/>
    <mergeCell ref="B6:F6"/>
    <mergeCell ref="P1:P2"/>
    <mergeCell ref="N34:P34"/>
    <mergeCell ref="L34:M34"/>
    <mergeCell ref="Q1:R1"/>
    <mergeCell ref="G2:K2"/>
    <mergeCell ref="G3:K3"/>
    <mergeCell ref="G4:K4"/>
    <mergeCell ref="N33:P33"/>
    <mergeCell ref="O26:P26"/>
    <mergeCell ref="O28:P28"/>
    <mergeCell ref="N31:P31"/>
    <mergeCell ref="O29:P29"/>
    <mergeCell ref="N32:P32"/>
    <mergeCell ref="A8:A9"/>
    <mergeCell ref="A29:K38"/>
    <mergeCell ref="B8:B9"/>
    <mergeCell ref="C8:C9"/>
    <mergeCell ref="K8:K9"/>
    <mergeCell ref="A27:J27"/>
  </mergeCells>
  <printOptions/>
  <pageMargins left="0.2" right="0.2" top="0.26" bottom="0.3" header="0.22" footer="0.31"/>
  <pageSetup fitToHeight="1" fitToWidth="1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workbookViewId="0" topLeftCell="A1">
      <selection activeCell="G5" sqref="G5"/>
    </sheetView>
  </sheetViews>
  <sheetFormatPr defaultColWidth="0" defaultRowHeight="12.75" zeroHeight="1"/>
  <cols>
    <col min="1" max="1" width="6.7109375" style="3" bestFit="1" customWidth="1"/>
    <col min="2" max="2" width="18.57421875" style="1" customWidth="1"/>
    <col min="3" max="3" width="13.28125" style="1" customWidth="1"/>
    <col min="4" max="4" width="11.7109375" style="1" bestFit="1" customWidth="1"/>
    <col min="5" max="5" width="13.57421875" style="1" bestFit="1" customWidth="1"/>
    <col min="6" max="6" width="10.28125" style="1" bestFit="1" customWidth="1"/>
    <col min="7" max="7" width="12.140625" style="1" bestFit="1" customWidth="1"/>
    <col min="8" max="8" width="7.00390625" style="1" bestFit="1" customWidth="1"/>
    <col min="9" max="9" width="14.00390625" style="1" customWidth="1"/>
    <col min="10" max="10" width="15.28125" style="1" customWidth="1"/>
    <col min="11" max="11" width="15.421875" style="1" customWidth="1"/>
    <col min="12" max="12" width="16.28125" style="1" customWidth="1"/>
    <col min="13" max="13" width="11.57421875" style="41" customWidth="1"/>
    <col min="14" max="15" width="11.7109375" style="41" hidden="1" customWidth="1"/>
    <col min="16" max="16" width="5.28125" style="1" hidden="1" customWidth="1"/>
    <col min="17" max="17" width="10.57421875" style="1" hidden="1" customWidth="1"/>
    <col min="18" max="21" width="11.421875" style="1" hidden="1" customWidth="1"/>
    <col min="22" max="22" width="1.7109375" style="1" customWidth="1"/>
    <col min="23" max="246" width="11.421875" style="1" hidden="1" customWidth="1"/>
    <col min="247" max="16384" width="0" style="1" hidden="1" customWidth="1"/>
  </cols>
  <sheetData>
    <row r="1" spans="1:16" ht="18" customHeight="1">
      <c r="A1" s="4"/>
      <c r="C1" s="208" t="s">
        <v>130</v>
      </c>
      <c r="D1" s="209"/>
      <c r="E1" s="209"/>
      <c r="F1" s="209"/>
      <c r="G1" s="6"/>
      <c r="H1" s="7"/>
      <c r="I1" s="8"/>
      <c r="J1" s="8"/>
      <c r="K1" s="8"/>
      <c r="L1" s="8"/>
      <c r="M1" s="216" t="s">
        <v>86</v>
      </c>
      <c r="N1" s="195"/>
      <c r="O1" s="195"/>
      <c r="P1" s="6"/>
    </row>
    <row r="2" spans="1:16" ht="18" customHeight="1">
      <c r="A2" s="4"/>
      <c r="C2" s="209"/>
      <c r="D2" s="209"/>
      <c r="E2" s="209"/>
      <c r="F2" s="209"/>
      <c r="G2" s="196" t="s">
        <v>98</v>
      </c>
      <c r="H2" s="197"/>
      <c r="I2" s="197"/>
      <c r="J2" s="197"/>
      <c r="K2" s="198"/>
      <c r="L2" s="8"/>
      <c r="M2" s="216"/>
      <c r="N2" s="12">
        <v>35</v>
      </c>
      <c r="O2" s="89"/>
      <c r="P2" s="6"/>
    </row>
    <row r="3" spans="1:16" ht="18" customHeight="1">
      <c r="A3" s="8"/>
      <c r="C3" s="209"/>
      <c r="D3" s="209"/>
      <c r="E3" s="209"/>
      <c r="F3" s="209"/>
      <c r="G3" s="196" t="s">
        <v>131</v>
      </c>
      <c r="H3" s="197"/>
      <c r="I3" s="197"/>
      <c r="J3" s="197"/>
      <c r="K3" s="198"/>
      <c r="L3" s="8"/>
      <c r="M3" s="13" t="s">
        <v>87</v>
      </c>
      <c r="N3" s="12"/>
      <c r="O3" s="13"/>
      <c r="P3" s="6"/>
    </row>
    <row r="4" spans="1:16" ht="15.75">
      <c r="A4" s="14"/>
      <c r="B4" s="6"/>
      <c r="C4" s="116"/>
      <c r="D4" s="6"/>
      <c r="E4" s="6"/>
      <c r="F4" s="6"/>
      <c r="G4" s="199" t="s">
        <v>132</v>
      </c>
      <c r="H4" s="200"/>
      <c r="I4" s="200"/>
      <c r="J4" s="200"/>
      <c r="K4" s="201"/>
      <c r="L4" s="6"/>
      <c r="M4" s="6"/>
      <c r="N4" s="12"/>
      <c r="O4" s="6"/>
      <c r="P4" s="6"/>
    </row>
    <row r="5" spans="1:16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5"/>
      <c r="N5" s="5"/>
      <c r="O5" s="15"/>
      <c r="P5" s="6"/>
    </row>
    <row r="6" spans="1:16" ht="20.1" customHeight="1">
      <c r="A6" s="93"/>
      <c r="B6" s="214" t="s">
        <v>112</v>
      </c>
      <c r="C6" s="214"/>
      <c r="D6" s="214"/>
      <c r="E6" s="214"/>
      <c r="F6" s="215"/>
      <c r="G6" s="211"/>
      <c r="H6" s="212"/>
      <c r="I6" s="212"/>
      <c r="J6" s="212"/>
      <c r="K6" s="213"/>
      <c r="L6" s="7"/>
      <c r="M6" s="15"/>
      <c r="N6" s="5"/>
      <c r="O6" s="15"/>
      <c r="P6" s="6"/>
    </row>
    <row r="7" spans="1:16" ht="6" customHeight="1">
      <c r="A7" s="8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5"/>
      <c r="N7" s="15"/>
      <c r="O7" s="15"/>
      <c r="P7" s="6"/>
    </row>
    <row r="8" spans="1:15" ht="12.75" customHeight="1">
      <c r="A8" s="177" t="s">
        <v>1</v>
      </c>
      <c r="B8" s="187" t="s">
        <v>4</v>
      </c>
      <c r="C8" s="187" t="s">
        <v>30</v>
      </c>
      <c r="D8" s="187" t="s">
        <v>35</v>
      </c>
      <c r="E8" s="18" t="s">
        <v>33</v>
      </c>
      <c r="F8" s="86" t="s">
        <v>91</v>
      </c>
      <c r="G8" s="86" t="s">
        <v>92</v>
      </c>
      <c r="H8" s="86" t="s">
        <v>91</v>
      </c>
      <c r="I8" s="96" t="s">
        <v>117</v>
      </c>
      <c r="J8" s="96" t="s">
        <v>95</v>
      </c>
      <c r="K8" s="96" t="s">
        <v>95</v>
      </c>
      <c r="L8" s="96" t="s">
        <v>117</v>
      </c>
      <c r="M8" s="19"/>
      <c r="N8" s="19"/>
      <c r="O8" s="6"/>
    </row>
    <row r="9" spans="1:20" ht="12.75">
      <c r="A9" s="219"/>
      <c r="B9" s="218"/>
      <c r="C9" s="218"/>
      <c r="D9" s="218"/>
      <c r="E9" s="87" t="s">
        <v>73</v>
      </c>
      <c r="F9" s="44" t="s">
        <v>32</v>
      </c>
      <c r="G9" s="44" t="s">
        <v>93</v>
      </c>
      <c r="H9" s="44" t="s">
        <v>94</v>
      </c>
      <c r="I9" s="44" t="s">
        <v>43</v>
      </c>
      <c r="J9" s="44" t="s">
        <v>96</v>
      </c>
      <c r="K9" s="44" t="s">
        <v>94</v>
      </c>
      <c r="L9" s="44" t="s">
        <v>43</v>
      </c>
      <c r="M9" s="88"/>
      <c r="N9" s="88"/>
      <c r="O9" s="6"/>
      <c r="Q9" s="21" t="s">
        <v>7</v>
      </c>
      <c r="R9" s="21" t="s">
        <v>8</v>
      </c>
      <c r="S9" s="21" t="s">
        <v>5</v>
      </c>
      <c r="T9" s="21" t="s">
        <v>6</v>
      </c>
    </row>
    <row r="10" spans="1:20" ht="13.5" customHeight="1">
      <c r="A10" s="70" t="s">
        <v>34</v>
      </c>
      <c r="B10" s="71" t="s">
        <v>124</v>
      </c>
      <c r="C10" s="71" t="s">
        <v>125</v>
      </c>
      <c r="D10" s="72" t="s">
        <v>26</v>
      </c>
      <c r="E10" s="73" t="s">
        <v>116</v>
      </c>
      <c r="F10" s="81">
        <v>45102</v>
      </c>
      <c r="G10" s="81" t="s">
        <v>129</v>
      </c>
      <c r="H10" s="94">
        <v>0.7430555555555555</v>
      </c>
      <c r="I10" s="95" t="s">
        <v>118</v>
      </c>
      <c r="J10" s="81">
        <v>45109</v>
      </c>
      <c r="K10" s="94">
        <v>0.6597222222222222</v>
      </c>
      <c r="L10" s="74" t="s">
        <v>97</v>
      </c>
      <c r="M10" s="135"/>
      <c r="N10" s="21" t="s">
        <v>6</v>
      </c>
      <c r="O10" s="6"/>
      <c r="P10" s="22" t="s">
        <v>9</v>
      </c>
      <c r="Q10" s="23">
        <f>PACK1+(3*_EN1)</f>
        <v>240</v>
      </c>
      <c r="R10" s="23">
        <f>2*_EN1</f>
        <v>40</v>
      </c>
      <c r="S10" s="23">
        <f>_EM1</f>
        <v>13</v>
      </c>
      <c r="T10" s="23">
        <f>2*_EN1</f>
        <v>40</v>
      </c>
    </row>
    <row r="11" spans="1:20" ht="20.1" customHeight="1">
      <c r="A11" s="24">
        <v>1</v>
      </c>
      <c r="B11" s="25"/>
      <c r="C11" s="25"/>
      <c r="D11" s="26"/>
      <c r="E11" s="66"/>
      <c r="F11" s="103"/>
      <c r="G11" s="103"/>
      <c r="H11" s="102"/>
      <c r="I11" s="102"/>
      <c r="J11" s="132"/>
      <c r="K11" s="104"/>
      <c r="L11" s="105"/>
      <c r="M11" s="27"/>
      <c r="N11" s="27" t="e">
        <f>IF(#REF!="",0,(VLOOKUP(#REF!,$P$10:$T$16,5,FALSE)))</f>
        <v>#REF!</v>
      </c>
      <c r="O11" s="6"/>
      <c r="P11" s="22" t="s">
        <v>10</v>
      </c>
      <c r="Q11" s="23">
        <f>PACK1</f>
        <v>180</v>
      </c>
      <c r="R11" s="23"/>
      <c r="S11" s="23">
        <f>_EM1</f>
        <v>13</v>
      </c>
      <c r="T11" s="23">
        <f>_EN1</f>
        <v>20</v>
      </c>
    </row>
    <row r="12" spans="1:20" ht="20.1" customHeight="1">
      <c r="A12" s="28">
        <v>2</v>
      </c>
      <c r="B12" s="25"/>
      <c r="C12" s="25"/>
      <c r="D12" s="26"/>
      <c r="E12" s="66"/>
      <c r="F12" s="103"/>
      <c r="G12" s="103"/>
      <c r="H12" s="102"/>
      <c r="I12" s="102"/>
      <c r="J12" s="132"/>
      <c r="K12" s="104"/>
      <c r="L12" s="105"/>
      <c r="M12" s="27"/>
      <c r="N12" s="27" t="e">
        <f>IF(#REF!="",0,(VLOOKUP(#REF!,$P$10:$T$16,5,FALSE)))</f>
        <v>#REF!</v>
      </c>
      <c r="O12" s="6"/>
      <c r="P12" s="22" t="s">
        <v>11</v>
      </c>
      <c r="Q12" s="23">
        <f>PACK1-_EN1</f>
        <v>160</v>
      </c>
      <c r="R12" s="23"/>
      <c r="S12" s="23">
        <f>_EM1</f>
        <v>13</v>
      </c>
      <c r="T12" s="23">
        <f>_EN1</f>
        <v>20</v>
      </c>
    </row>
    <row r="13" spans="1:20" ht="20.1" customHeight="1">
      <c r="A13" s="28">
        <v>3</v>
      </c>
      <c r="B13" s="25"/>
      <c r="C13" s="25"/>
      <c r="D13" s="26"/>
      <c r="E13" s="66"/>
      <c r="F13" s="103"/>
      <c r="G13" s="103"/>
      <c r="H13" s="102"/>
      <c r="I13" s="102"/>
      <c r="J13" s="132"/>
      <c r="K13" s="104"/>
      <c r="L13" s="105"/>
      <c r="M13" s="27"/>
      <c r="N13" s="27" t="e">
        <f>IF(#REF!="",0,(VLOOKUP(#REF!,$P$10:$T$16,5,FALSE)))</f>
        <v>#REF!</v>
      </c>
      <c r="O13" s="6"/>
      <c r="P13" s="22" t="s">
        <v>12</v>
      </c>
      <c r="Q13" s="23">
        <f>PACK2+(3*_EN2)</f>
        <v>265</v>
      </c>
      <c r="R13" s="23">
        <f>2*_EN2</f>
        <v>50</v>
      </c>
      <c r="S13" s="23">
        <f>_EM2</f>
        <v>13</v>
      </c>
      <c r="T13" s="23">
        <f>2*_EN2</f>
        <v>50</v>
      </c>
    </row>
    <row r="14" spans="1:20" ht="20.1" customHeight="1">
      <c r="A14" s="28">
        <v>4</v>
      </c>
      <c r="B14" s="25"/>
      <c r="C14" s="25"/>
      <c r="D14" s="26"/>
      <c r="E14" s="66"/>
      <c r="F14" s="103"/>
      <c r="G14" s="103"/>
      <c r="H14" s="102"/>
      <c r="I14" s="102"/>
      <c r="J14" s="132"/>
      <c r="K14" s="104"/>
      <c r="L14" s="105"/>
      <c r="M14" s="27"/>
      <c r="N14" s="27" t="e">
        <f>IF(#REF!="",0,(VLOOKUP(#REF!,$P$10:$T$16,5,FALSE)))</f>
        <v>#REF!</v>
      </c>
      <c r="O14" s="6"/>
      <c r="P14" s="22" t="s">
        <v>13</v>
      </c>
      <c r="Q14" s="23">
        <f>PACK2</f>
        <v>190</v>
      </c>
      <c r="R14" s="23"/>
      <c r="S14" s="23">
        <f>_EM2</f>
        <v>13</v>
      </c>
      <c r="T14" s="23">
        <f>_EN2</f>
        <v>25</v>
      </c>
    </row>
    <row r="15" spans="1:20" ht="20.1" customHeight="1">
      <c r="A15" s="28">
        <v>5</v>
      </c>
      <c r="B15" s="25"/>
      <c r="C15" s="25"/>
      <c r="D15" s="26"/>
      <c r="E15" s="66"/>
      <c r="F15" s="103"/>
      <c r="G15" s="103"/>
      <c r="H15" s="102"/>
      <c r="I15" s="102"/>
      <c r="J15" s="132"/>
      <c r="K15" s="104"/>
      <c r="L15" s="105"/>
      <c r="M15" s="27"/>
      <c r="N15" s="27" t="e">
        <f>IF(#REF!="",0,(VLOOKUP(#REF!,$P$10:$T$16,5,FALSE)))</f>
        <v>#REF!</v>
      </c>
      <c r="O15" s="6"/>
      <c r="P15" s="22" t="s">
        <v>14</v>
      </c>
      <c r="Q15" s="23">
        <f>PACKFULL+(3*_ENFULL)</f>
        <v>315</v>
      </c>
      <c r="R15" s="23">
        <f>2*_ENFULL</f>
        <v>70</v>
      </c>
      <c r="S15" s="23">
        <f>_EMFULL</f>
        <v>13</v>
      </c>
      <c r="T15" s="23">
        <f>2*_ENFULL</f>
        <v>70</v>
      </c>
    </row>
    <row r="16" spans="1:20" ht="20.1" customHeight="1">
      <c r="A16" s="28">
        <v>6</v>
      </c>
      <c r="B16" s="25"/>
      <c r="C16" s="25"/>
      <c r="D16" s="26"/>
      <c r="E16" s="66"/>
      <c r="F16" s="103"/>
      <c r="G16" s="103"/>
      <c r="H16" s="102"/>
      <c r="I16" s="102"/>
      <c r="J16" s="132"/>
      <c r="K16" s="104"/>
      <c r="L16" s="105"/>
      <c r="M16" s="27"/>
      <c r="N16" s="27" t="e">
        <f>IF(#REF!="",0,(VLOOKUP(#REF!,$P$10:$T$16,5,FALSE)))</f>
        <v>#REF!</v>
      </c>
      <c r="O16" s="6"/>
      <c r="P16" s="22" t="s">
        <v>15</v>
      </c>
      <c r="Q16" s="23">
        <f>PACKFULL</f>
        <v>210</v>
      </c>
      <c r="R16" s="23"/>
      <c r="S16" s="23">
        <f>_EMFULL</f>
        <v>13</v>
      </c>
      <c r="T16" s="23">
        <f>_ENFULL</f>
        <v>35</v>
      </c>
    </row>
    <row r="17" spans="1:15" ht="20.1" customHeight="1">
      <c r="A17" s="28">
        <v>7</v>
      </c>
      <c r="B17" s="25"/>
      <c r="C17" s="25"/>
      <c r="D17" s="26"/>
      <c r="E17" s="66"/>
      <c r="F17" s="103"/>
      <c r="G17" s="103"/>
      <c r="H17" s="102"/>
      <c r="I17" s="102"/>
      <c r="J17" s="132"/>
      <c r="K17" s="104"/>
      <c r="L17" s="105"/>
      <c r="M17" s="27"/>
      <c r="N17" s="27" t="e">
        <f>IF(#REF!="",0,(VLOOKUP(#REF!,$P$10:$T$16,5,FALSE)))</f>
        <v>#REF!</v>
      </c>
      <c r="O17" s="6"/>
    </row>
    <row r="18" spans="1:17" ht="20.1" customHeight="1">
      <c r="A18" s="28">
        <v>8</v>
      </c>
      <c r="B18" s="25"/>
      <c r="C18" s="25"/>
      <c r="D18" s="26"/>
      <c r="E18" s="66"/>
      <c r="F18" s="103"/>
      <c r="G18" s="103"/>
      <c r="H18" s="102"/>
      <c r="I18" s="102"/>
      <c r="J18" s="132"/>
      <c r="K18" s="104"/>
      <c r="L18" s="105"/>
      <c r="M18" s="27"/>
      <c r="N18" s="27" t="e">
        <f>IF(#REF!="",0,(VLOOKUP(#REF!,$P$10:$T$16,5,FALSE)))</f>
        <v>#REF!</v>
      </c>
      <c r="O18" s="6"/>
      <c r="P18" s="30" t="s">
        <v>16</v>
      </c>
      <c r="Q18" s="23">
        <v>180</v>
      </c>
    </row>
    <row r="19" spans="1:17" ht="20.1" customHeight="1">
      <c r="A19" s="28">
        <v>9</v>
      </c>
      <c r="B19" s="25"/>
      <c r="C19" s="25"/>
      <c r="D19" s="26"/>
      <c r="E19" s="66"/>
      <c r="F19" s="103"/>
      <c r="G19" s="103"/>
      <c r="H19" s="102"/>
      <c r="I19" s="102"/>
      <c r="J19" s="132"/>
      <c r="K19" s="104"/>
      <c r="L19" s="105"/>
      <c r="M19" s="27"/>
      <c r="N19" s="27" t="e">
        <f>IF(#REF!="",0,(VLOOKUP(#REF!,$P$10:$T$16,5,FALSE)))</f>
        <v>#REF!</v>
      </c>
      <c r="O19" s="6"/>
      <c r="P19" s="30" t="s">
        <v>17</v>
      </c>
      <c r="Q19" s="23">
        <v>190</v>
      </c>
    </row>
    <row r="20" spans="1:17" ht="20.1" customHeight="1">
      <c r="A20" s="28">
        <v>10</v>
      </c>
      <c r="B20" s="25"/>
      <c r="C20" s="25"/>
      <c r="D20" s="26"/>
      <c r="E20" s="66"/>
      <c r="F20" s="103"/>
      <c r="G20" s="103"/>
      <c r="H20" s="102"/>
      <c r="I20" s="102"/>
      <c r="J20" s="132"/>
      <c r="K20" s="104"/>
      <c r="L20" s="105"/>
      <c r="M20" s="27"/>
      <c r="N20" s="27" t="e">
        <f>IF(#REF!="",0,(VLOOKUP(#REF!,$P$10:$T$16,5,FALSE)))</f>
        <v>#REF!</v>
      </c>
      <c r="O20" s="6"/>
      <c r="P20" s="30" t="s">
        <v>18</v>
      </c>
      <c r="Q20" s="23">
        <v>210</v>
      </c>
    </row>
    <row r="21" spans="1:17" ht="20.1" customHeight="1">
      <c r="A21" s="28">
        <v>11</v>
      </c>
      <c r="B21" s="29"/>
      <c r="C21" s="29"/>
      <c r="D21" s="46"/>
      <c r="E21" s="66"/>
      <c r="F21" s="103"/>
      <c r="G21" s="103"/>
      <c r="H21" s="102"/>
      <c r="I21" s="102"/>
      <c r="J21" s="132"/>
      <c r="K21" s="104"/>
      <c r="L21" s="105"/>
      <c r="M21" s="27"/>
      <c r="N21" s="27" t="e">
        <f>IF(#REF!="",0,(VLOOKUP(#REF!,$P$10:$T$16,5,FALSE)))</f>
        <v>#REF!</v>
      </c>
      <c r="O21" s="6"/>
      <c r="P21" s="30" t="s">
        <v>19</v>
      </c>
      <c r="Q21" s="23">
        <v>13</v>
      </c>
    </row>
    <row r="22" spans="1:17" ht="20.1" customHeight="1">
      <c r="A22" s="28">
        <v>12</v>
      </c>
      <c r="B22" s="29"/>
      <c r="C22" s="29"/>
      <c r="D22" s="46"/>
      <c r="E22" s="66"/>
      <c r="F22" s="103"/>
      <c r="G22" s="103"/>
      <c r="H22" s="102"/>
      <c r="I22" s="102"/>
      <c r="J22" s="132"/>
      <c r="K22" s="104"/>
      <c r="L22" s="105"/>
      <c r="M22" s="27"/>
      <c r="N22" s="27" t="e">
        <f>IF(#REF!="",0,(VLOOKUP(#REF!,$P$10:$T$16,5,FALSE)))</f>
        <v>#REF!</v>
      </c>
      <c r="O22" s="6"/>
      <c r="P22" s="30" t="s">
        <v>20</v>
      </c>
      <c r="Q22" s="23">
        <v>13</v>
      </c>
    </row>
    <row r="23" spans="1:17" ht="20.1" customHeight="1">
      <c r="A23" s="28">
        <v>13</v>
      </c>
      <c r="B23" s="29"/>
      <c r="C23" s="29"/>
      <c r="D23" s="46"/>
      <c r="E23" s="66"/>
      <c r="F23" s="103"/>
      <c r="G23" s="103"/>
      <c r="H23" s="102"/>
      <c r="I23" s="102"/>
      <c r="J23" s="132"/>
      <c r="K23" s="104"/>
      <c r="L23" s="105"/>
      <c r="M23" s="27"/>
      <c r="N23" s="27" t="e">
        <f>IF(#REF!="",0,(VLOOKUP(#REF!,$P$10:$T$16,5,FALSE)))</f>
        <v>#REF!</v>
      </c>
      <c r="O23" s="6"/>
      <c r="P23" s="30" t="s">
        <v>21</v>
      </c>
      <c r="Q23" s="23">
        <v>13</v>
      </c>
    </row>
    <row r="24" spans="1:17" ht="20.1" customHeight="1">
      <c r="A24" s="28">
        <v>14</v>
      </c>
      <c r="B24" s="29"/>
      <c r="C24" s="29"/>
      <c r="D24" s="46"/>
      <c r="E24" s="66"/>
      <c r="F24" s="103"/>
      <c r="G24" s="103"/>
      <c r="H24" s="102"/>
      <c r="I24" s="102"/>
      <c r="J24" s="132"/>
      <c r="K24" s="104"/>
      <c r="L24" s="105"/>
      <c r="M24" s="27"/>
      <c r="N24" s="27" t="e">
        <f>IF(#REF!="",0,(VLOOKUP(#REF!,$P$10:$T$16,5,FALSE)))</f>
        <v>#REF!</v>
      </c>
      <c r="O24" s="6"/>
      <c r="P24" s="30" t="s">
        <v>22</v>
      </c>
      <c r="Q24" s="23">
        <v>20</v>
      </c>
    </row>
    <row r="25" spans="1:17" ht="20.1" customHeight="1">
      <c r="A25" s="28">
        <v>15</v>
      </c>
      <c r="B25" s="29"/>
      <c r="C25" s="29"/>
      <c r="D25" s="46"/>
      <c r="E25" s="66"/>
      <c r="F25" s="103"/>
      <c r="G25" s="103"/>
      <c r="H25" s="102"/>
      <c r="I25" s="102"/>
      <c r="J25" s="29"/>
      <c r="K25" s="104"/>
      <c r="L25" s="105"/>
      <c r="M25" s="27"/>
      <c r="N25" s="27" t="e">
        <f>IF(#REF!="",0,(VLOOKUP(#REF!,$P$10:$T$16,5,FALSE)))</f>
        <v>#REF!</v>
      </c>
      <c r="O25" s="6"/>
      <c r="P25" s="30" t="s">
        <v>23</v>
      </c>
      <c r="Q25" s="23">
        <v>25</v>
      </c>
    </row>
    <row r="26" spans="1:18" ht="20.1" customHeight="1">
      <c r="A26" s="106"/>
      <c r="B26" s="97"/>
      <c r="C26" s="97"/>
      <c r="D26" s="98"/>
      <c r="E26" s="99"/>
      <c r="F26" s="99"/>
      <c r="G26" s="100"/>
      <c r="H26" s="100"/>
      <c r="I26" s="99"/>
      <c r="J26" s="99"/>
      <c r="K26" s="97"/>
      <c r="L26" s="101"/>
      <c r="M26" s="27"/>
      <c r="N26" s="27"/>
      <c r="O26" s="27"/>
      <c r="P26" s="6"/>
      <c r="Q26" s="30"/>
      <c r="R26" s="23"/>
    </row>
    <row r="27" ht="12.75"/>
    <row r="28" ht="12.75"/>
    <row r="29" ht="12.75"/>
    <row r="30" ht="12.75"/>
    <row r="31" ht="12.75"/>
    <row r="32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</sheetData>
  <mergeCells count="12">
    <mergeCell ref="N1:O1"/>
    <mergeCell ref="D8:D9"/>
    <mergeCell ref="A8:A9"/>
    <mergeCell ref="B8:B9"/>
    <mergeCell ref="C8:C9"/>
    <mergeCell ref="M1:M2"/>
    <mergeCell ref="G2:K2"/>
    <mergeCell ref="G3:K3"/>
    <mergeCell ref="G4:K4"/>
    <mergeCell ref="B6:F6"/>
    <mergeCell ref="G6:K6"/>
    <mergeCell ref="C1:F3"/>
  </mergeCells>
  <dataValidations count="4">
    <dataValidation type="list" allowBlank="1" showInputMessage="1" showErrorMessage="1" sqref="J26">
      <formula1>List_Chambres</formula1>
    </dataValidation>
    <dataValidation type="list" allowBlank="1" showInputMessage="1" showErrorMessage="1" sqref="I26">
      <formula1>List_Package</formula1>
    </dataValidation>
    <dataValidation type="list" allowBlank="1" showInputMessage="1" showErrorMessage="1" sqref="F26 D11:D25">
      <formula1>List_Sex</formula1>
    </dataValidation>
    <dataValidation type="list" allowBlank="1" showInputMessage="1" showErrorMessage="1" sqref="E26">
      <formula1>list_cat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Samet Polat</dc:creator>
  <cp:keywords/>
  <dc:description/>
  <cp:lastModifiedBy>GTECH-U</cp:lastModifiedBy>
  <cp:lastPrinted>2021-06-14T13:28:24Z</cp:lastPrinted>
  <dcterms:created xsi:type="dcterms:W3CDTF">2015-04-09T06:10:20Z</dcterms:created>
  <dcterms:modified xsi:type="dcterms:W3CDTF">2024-04-09T18:26:17Z</dcterms:modified>
  <cp:category/>
  <cp:version/>
  <cp:contentType/>
  <cp:contentStatus/>
</cp:coreProperties>
</file>